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hidePivotFieldList="1" defaultThemeVersion="153222"/>
  <mc:AlternateContent xmlns:mc="http://schemas.openxmlformats.org/markup-compatibility/2006">
    <mc:Choice Requires="x15">
      <x15ac:absPath xmlns:x15ac="http://schemas.microsoft.com/office/spreadsheetml/2010/11/ac" url="Z:\Segreteria\ANTICORRUZIONE\piano anticorruzione 2020-2022\nuovo 2020_2022\"/>
    </mc:Choice>
  </mc:AlternateContent>
  <bookViews>
    <workbookView xWindow="0" yWindow="0" windowWidth="21600" windowHeight="9630" firstSheet="25" activeTab="42"/>
  </bookViews>
  <sheets>
    <sheet name="Indice Schede" sheetId="1" r:id="rId1"/>
    <sheet name="Prospetto Finale" sheetId="2" r:id="rId2"/>
    <sheet name="Misure riduzione del rischio" sheetId="59" r:id="rId3"/>
    <sheet name="1" sheetId="3" r:id="rId4"/>
    <sheet name="2" sheetId="4" r:id="rId5"/>
    <sheet name="3" sheetId="5" r:id="rId6"/>
    <sheet name="4" sheetId="6" r:id="rId7"/>
    <sheet name="5" sheetId="7" r:id="rId8"/>
    <sheet name="6" sheetId="8" r:id="rId9"/>
    <sheet name="7" sheetId="9" r:id="rId10"/>
    <sheet name="8" sheetId="10" r:id="rId11"/>
    <sheet name="9" sheetId="11" r:id="rId12"/>
    <sheet name="10" sheetId="12" r:id="rId13"/>
    <sheet name="11" sheetId="13" r:id="rId14"/>
    <sheet name="12" sheetId="14" r:id="rId15"/>
    <sheet name="13" sheetId="15" r:id="rId16"/>
    <sheet name="14" sheetId="16" r:id="rId17"/>
    <sheet name="15" sheetId="17" r:id="rId18"/>
    <sheet name="16" sheetId="18" r:id="rId19"/>
    <sheet name="17" sheetId="19" r:id="rId20"/>
    <sheet name="18" sheetId="20" r:id="rId21"/>
    <sheet name="19" sheetId="21" r:id="rId22"/>
    <sheet name="20" sheetId="22" r:id="rId23"/>
    <sheet name="21" sheetId="24" r:id="rId24"/>
    <sheet name="22" sheetId="25" r:id="rId25"/>
    <sheet name="23" sheetId="26" r:id="rId26"/>
    <sheet name="24" sheetId="27" r:id="rId27"/>
    <sheet name="25" sheetId="28" r:id="rId28"/>
    <sheet name="26" sheetId="29" r:id="rId29"/>
    <sheet name="27" sheetId="30" r:id="rId30"/>
    <sheet name="28" sheetId="31" r:id="rId31"/>
    <sheet name="29" sheetId="32" r:id="rId32"/>
    <sheet name="30" sheetId="34" r:id="rId33"/>
    <sheet name="31" sheetId="35" r:id="rId34"/>
    <sheet name="32" sheetId="36" r:id="rId35"/>
    <sheet name="33" sheetId="37" r:id="rId36"/>
    <sheet name="34" sheetId="38" r:id="rId37"/>
    <sheet name="35" sheetId="39" r:id="rId38"/>
    <sheet name="36" sheetId="40" r:id="rId39"/>
    <sheet name="37" sheetId="41" r:id="rId40"/>
    <sheet name="38" sheetId="42" r:id="rId41"/>
    <sheet name="39" sheetId="43" r:id="rId42"/>
    <sheet name="40" sheetId="44" r:id="rId43"/>
    <sheet name="41" sheetId="45" r:id="rId44"/>
    <sheet name="42" sheetId="46" r:id="rId45"/>
    <sheet name="43" sheetId="47" r:id="rId46"/>
    <sheet name="44" sheetId="48" r:id="rId47"/>
    <sheet name="45" sheetId="49" r:id="rId48"/>
    <sheet name="46" sheetId="50" r:id="rId49"/>
    <sheet name="47" sheetId="51" r:id="rId50"/>
    <sheet name="48" sheetId="52" r:id="rId51"/>
    <sheet name="49" sheetId="54" r:id="rId52"/>
    <sheet name="50" sheetId="55" r:id="rId53"/>
    <sheet name="51" sheetId="56" r:id="rId54"/>
    <sheet name="52" sheetId="57" r:id="rId55"/>
    <sheet name="53" sheetId="58" r:id="rId56"/>
    <sheet name="54" sheetId="60" r:id="rId57"/>
    <sheet name="55" sheetId="61" r:id="rId58"/>
    <sheet name="56" sheetId="62" r:id="rId59"/>
    <sheet name="57" sheetId="63" r:id="rId60"/>
    <sheet name="58" sheetId="64" r:id="rId61"/>
    <sheet name="59" sheetId="65" r:id="rId62"/>
    <sheet name="60" sheetId="66" r:id="rId63"/>
    <sheet name="61" sheetId="67" r:id="rId64"/>
    <sheet name="62" sheetId="68" r:id="rId65"/>
    <sheet name="63" sheetId="69" r:id="rId66"/>
    <sheet name="64" sheetId="70" r:id="rId67"/>
    <sheet name="65" sheetId="71" r:id="rId68"/>
    <sheet name="66" sheetId="72" r:id="rId69"/>
    <sheet name="67" sheetId="73" r:id="rId70"/>
    <sheet name="68" sheetId="74" r:id="rId71"/>
    <sheet name="69" sheetId="75" r:id="rId72"/>
    <sheet name="70" sheetId="76" r:id="rId73"/>
    <sheet name="71" sheetId="77" r:id="rId74"/>
    <sheet name="72" sheetId="78" r:id="rId75"/>
    <sheet name="73" sheetId="79" r:id="rId76"/>
    <sheet name="74" sheetId="80" r:id="rId77"/>
    <sheet name="75" sheetId="81" r:id="rId78"/>
    <sheet name="76" sheetId="82" r:id="rId79"/>
    <sheet name="77" sheetId="83" r:id="rId80"/>
    <sheet name="78" sheetId="84" r:id="rId81"/>
    <sheet name="79" sheetId="85" r:id="rId82"/>
    <sheet name="80" sheetId="87" r:id="rId83"/>
    <sheet name="81" sheetId="88" r:id="rId84"/>
    <sheet name="82" sheetId="89" r:id="rId85"/>
    <sheet name="83" sheetId="90" r:id="rId86"/>
    <sheet name="84" sheetId="91" r:id="rId87"/>
    <sheet name="85" sheetId="92" r:id="rId88"/>
  </sheets>
  <externalReferences>
    <externalReference r:id="rId89"/>
  </externalReferences>
  <definedNames>
    <definedName name="_xlnm._FilterDatabase" localSheetId="1" hidden="1">'Prospetto Finale'!$A$13:$H$13</definedName>
    <definedName name="_xlcn.WorksheetConnection_IndiceSchedeF11F581" hidden="1">'Indice Schede'!$G$12:$G$58</definedName>
    <definedName name="_xlcn.WorksheetConnection_IndiceSchedeN10R631" hidden="1">'Indice Schede'!$O$11:$S$61</definedName>
    <definedName name="_xlcn.WorksheetConnection_RISCHIO2.xlsxIndiceSchedeF10F581" hidden="1">'Indice Schede'!$G$11:$G$58</definedName>
    <definedName name="_xlnm.Print_Area" localSheetId="3">'1'!$A$1:$B$48</definedName>
    <definedName name="_xlnm.Print_Area" localSheetId="12">'10'!$A$1:$B$48</definedName>
    <definedName name="_xlnm.Print_Area" localSheetId="13">'11'!$A$1:$B$48</definedName>
    <definedName name="_xlnm.Print_Area" localSheetId="14">'12'!$A$1:$B$48</definedName>
    <definedName name="_xlnm.Print_Area" localSheetId="15">'13'!$A$1:$B$48</definedName>
    <definedName name="_xlnm.Print_Area" localSheetId="16">'14'!$A$1:$B$48</definedName>
    <definedName name="_xlnm.Print_Area" localSheetId="17">'15'!$A$1:$B$48</definedName>
    <definedName name="_xlnm.Print_Area" localSheetId="18">'16'!$A$1:$B$48</definedName>
    <definedName name="_xlnm.Print_Area" localSheetId="19">'17'!$A$1:$B$48</definedName>
    <definedName name="_xlnm.Print_Area" localSheetId="20">'18'!$A$1:$B$48</definedName>
    <definedName name="_xlnm.Print_Area" localSheetId="21">'19'!$A$1:$B$48</definedName>
    <definedName name="_xlnm.Print_Area" localSheetId="4">'2'!$A$1:$B$48</definedName>
    <definedName name="_xlnm.Print_Area" localSheetId="22">'20'!$A$1:$B$48</definedName>
    <definedName name="_xlnm.Print_Area" localSheetId="23">'21'!$A$1:$B$48</definedName>
    <definedName name="_xlnm.Print_Area" localSheetId="24">'22'!$A$1:$B$48</definedName>
    <definedName name="_xlnm.Print_Area" localSheetId="25">'23'!$A$1:$B$48</definedName>
    <definedName name="_xlnm.Print_Area" localSheetId="26">'24'!$A$1:$B$48</definedName>
    <definedName name="_xlnm.Print_Area" localSheetId="27">'25'!$A$1:$B$48</definedName>
    <definedName name="_xlnm.Print_Area" localSheetId="28">'26'!$A$1:$B$48</definedName>
    <definedName name="_xlnm.Print_Area" localSheetId="29">'27'!$A$1:$B$48</definedName>
    <definedName name="_xlnm.Print_Area" localSheetId="30">'28'!$A$1:$B$48</definedName>
    <definedName name="_xlnm.Print_Area" localSheetId="31">'29'!$A$1:$B$48</definedName>
    <definedName name="_xlnm.Print_Area" localSheetId="5">'3'!$A$1:$B$48</definedName>
    <definedName name="_xlnm.Print_Area" localSheetId="32">'30'!$A$1:$B$48</definedName>
    <definedName name="_xlnm.Print_Area" localSheetId="33">'31'!$A$1:$B$48</definedName>
    <definedName name="_xlnm.Print_Area" localSheetId="34">'32'!$A$1:$B$48</definedName>
    <definedName name="_xlnm.Print_Area" localSheetId="35">'33'!$A$1:$B$48</definedName>
    <definedName name="_xlnm.Print_Area" localSheetId="36">'34'!$A$1:$B$48</definedName>
    <definedName name="_xlnm.Print_Area" localSheetId="37">'35'!$A$1:$B$48</definedName>
    <definedName name="_xlnm.Print_Area" localSheetId="38">'36'!$A$1:$B$48</definedName>
    <definedName name="_xlnm.Print_Area" localSheetId="39">'37'!$A$1:$B$48</definedName>
    <definedName name="_xlnm.Print_Area" localSheetId="40">'38'!$A$1:$B$48</definedName>
    <definedName name="_xlnm.Print_Area" localSheetId="41">'39'!$A$1:$B$48</definedName>
    <definedName name="_xlnm.Print_Area" localSheetId="6">'4'!$A$1:$B$48</definedName>
    <definedName name="_xlnm.Print_Area" localSheetId="42">'40'!$A$1:$B$48</definedName>
    <definedName name="_xlnm.Print_Area" localSheetId="43">'41'!$A$1:$B$48</definedName>
    <definedName name="_xlnm.Print_Area" localSheetId="44">'42'!$A$1:$B$48</definedName>
    <definedName name="_xlnm.Print_Area" localSheetId="45">'43'!$A$1:$B$48</definedName>
    <definedName name="_xlnm.Print_Area" localSheetId="46">'44'!$A$1:$B$48</definedName>
    <definedName name="_xlnm.Print_Area" localSheetId="47">'45'!$A$1:$B$48</definedName>
    <definedName name="_xlnm.Print_Area" localSheetId="48">'46'!$A$1:$B$48</definedName>
    <definedName name="_xlnm.Print_Area" localSheetId="49">'47'!$A$1:$B$48</definedName>
    <definedName name="_xlnm.Print_Area" localSheetId="50">'48'!$A$1:$B$48</definedName>
    <definedName name="_xlnm.Print_Area" localSheetId="51">'49'!$A$1:$B$48</definedName>
    <definedName name="_xlnm.Print_Area" localSheetId="7">'5'!$A$1:$B$48</definedName>
    <definedName name="_xlnm.Print_Area" localSheetId="52">'50'!$A$1:$B$48</definedName>
    <definedName name="_xlnm.Print_Area" localSheetId="53">'51'!$A$1:$B$48</definedName>
    <definedName name="_xlnm.Print_Area" localSheetId="54">'52'!$A$1:$B$48</definedName>
    <definedName name="_xlnm.Print_Area" localSheetId="55">'53'!$A$1:$B$48</definedName>
    <definedName name="_xlnm.Print_Area" localSheetId="56">'54'!$A$1:$B$48</definedName>
    <definedName name="_xlnm.Print_Area" localSheetId="57">'55'!$A$1:$B$48</definedName>
    <definedName name="_xlnm.Print_Area" localSheetId="58">'56'!$A$1:$B$48</definedName>
    <definedName name="_xlnm.Print_Area" localSheetId="59">'57'!$A$1:$B$48</definedName>
    <definedName name="_xlnm.Print_Area" localSheetId="60">'58'!$A$1:$B$48</definedName>
    <definedName name="_xlnm.Print_Area" localSheetId="61">'59'!$A$1:$B$48</definedName>
    <definedName name="_xlnm.Print_Area" localSheetId="8">'6'!$A$1:$B$48</definedName>
    <definedName name="_xlnm.Print_Area" localSheetId="62">'60'!$A$1:$B$48</definedName>
    <definedName name="_xlnm.Print_Area" localSheetId="63">'61'!$A$1:$B$48</definedName>
    <definedName name="_xlnm.Print_Area" localSheetId="64">'62'!$A$1:$B$48</definedName>
    <definedName name="_xlnm.Print_Area" localSheetId="65">'63'!$A$1:$B$48</definedName>
    <definedName name="_xlnm.Print_Area" localSheetId="66">'64'!$A$1:$B$48</definedName>
    <definedName name="_xlnm.Print_Area" localSheetId="67">'65'!$A$1:$B$48</definedName>
    <definedName name="_xlnm.Print_Area" localSheetId="68">'66'!$A$1:$B$48</definedName>
    <definedName name="_xlnm.Print_Area" localSheetId="69">'67'!$A$1:$B$48</definedName>
    <definedName name="_xlnm.Print_Area" localSheetId="70">'68'!$A$1:$B$48</definedName>
    <definedName name="_xlnm.Print_Area" localSheetId="71">'69'!$A$1:$B$48</definedName>
    <definedName name="_xlnm.Print_Area" localSheetId="9">'7'!$A$1:$B$48</definedName>
    <definedName name="_xlnm.Print_Area" localSheetId="72">'70'!$A$1:$B$48</definedName>
    <definedName name="_xlnm.Print_Area" localSheetId="73">'71'!$A$1:$B$48</definedName>
    <definedName name="_xlnm.Print_Area" localSheetId="74">'72'!$A$1:$B$48</definedName>
    <definedName name="_xlnm.Print_Area" localSheetId="75">'73'!$A$1:$B$48</definedName>
    <definedName name="_xlnm.Print_Area" localSheetId="76">'74'!$A$1:$B$48</definedName>
    <definedName name="_xlnm.Print_Area" localSheetId="77">'75'!$A$1:$B$48</definedName>
    <definedName name="_xlnm.Print_Area" localSheetId="78">'76'!$A$1:$B$48</definedName>
    <definedName name="_xlnm.Print_Area" localSheetId="79">'77'!$A$1:$B$48</definedName>
    <definedName name="_xlnm.Print_Area" localSheetId="80">'78'!$A$1:$B$48</definedName>
    <definedName name="_xlnm.Print_Area" localSheetId="81">'79'!$A$1:$B$48</definedName>
    <definedName name="_xlnm.Print_Area" localSheetId="10">'8'!$A$1:$B$48</definedName>
    <definedName name="_xlnm.Print_Area" localSheetId="82">'80'!$A$1:$B$48</definedName>
    <definedName name="_xlnm.Print_Area" localSheetId="11">'9'!$A$1:$B$48</definedName>
    <definedName name="_xlnm.Print_Area" localSheetId="0">'Indice Schede'!$B$11:$F$88</definedName>
    <definedName name="_xlnm.Print_Area" localSheetId="2">'Misure riduzione del rischio'!$A$1:$C$91</definedName>
    <definedName name="_xlnm.Print_Area" localSheetId="1">'Prospetto Finale'!$A$1:$G$99</definedName>
  </definedNames>
  <calcPr calcId="162913"/>
  <pivotCaches>
    <pivotCache cacheId="1" r:id="rId90"/>
    <pivotCache cacheId="5" r:id="rId91"/>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Indice Schede   F 10  F 58-8ddd3b55-e471-4162-a5cd-2b69d447873e" name="Indice Schede   F 10  F 58" connection="WorksheetConnection_RISCHIO2.xlsx!'Indice Schede'!$F$10:$F$58"/>
          <x15:modelTable id="Intervallo1-becca46c-d094-4ace-b0cc-b1c30203dbb2" name="Intervallo1" connection="WorksheetConnection_Indice Schede!$N$10:$R$63"/>
          <x15:modelTable id="Intervallo-f8e15a35-062e-4b2b-9627-7f6d5c76667f" name="Intervallo" connection="WorksheetConnection_Indice Schede!$F$11:$F$58"/>
        </x15:modelTables>
      </x15:dataModel>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7" i="1" l="1"/>
  <c r="B39" i="88" l="1"/>
  <c r="B36" i="88"/>
  <c r="B33" i="88"/>
  <c r="B30" i="88"/>
  <c r="B40" i="88" s="1"/>
  <c r="B23" i="88"/>
  <c r="B20" i="88"/>
  <c r="B17" i="88"/>
  <c r="B14" i="88"/>
  <c r="B11" i="88"/>
  <c r="B8" i="88"/>
  <c r="B2" i="88"/>
  <c r="B44" i="88" l="1"/>
  <c r="B24" i="88"/>
  <c r="D93" i="1"/>
  <c r="D92" i="1"/>
  <c r="D91" i="1"/>
  <c r="D90" i="1"/>
  <c r="D89" i="1"/>
  <c r="M89" i="1" l="1"/>
  <c r="M90" i="1"/>
  <c r="M91" i="1"/>
  <c r="M92" i="1"/>
  <c r="M93" i="1"/>
  <c r="G93" i="1"/>
  <c r="F93" i="1"/>
  <c r="F92" i="1"/>
  <c r="F91" i="1"/>
  <c r="F90" i="1"/>
  <c r="F89" i="1"/>
  <c r="E93" i="1"/>
  <c r="U93" i="1" s="1"/>
  <c r="V93" i="1" s="1"/>
  <c r="E92" i="1"/>
  <c r="S92" i="1" s="1"/>
  <c r="E91" i="1"/>
  <c r="U91" i="1" s="1"/>
  <c r="V91" i="1" s="1"/>
  <c r="E90" i="1"/>
  <c r="S90" i="1" s="1"/>
  <c r="C93" i="1"/>
  <c r="B93" i="1" s="1"/>
  <c r="C92" i="1"/>
  <c r="B92" i="1" s="1"/>
  <c r="C91" i="1"/>
  <c r="B91" i="1" s="1"/>
  <c r="C90" i="1"/>
  <c r="B90" i="1" s="1"/>
  <c r="C89" i="1"/>
  <c r="B89" i="1" s="1"/>
  <c r="B39" i="92"/>
  <c r="B36" i="92"/>
  <c r="B33" i="92"/>
  <c r="B30" i="92"/>
  <c r="B23" i="92"/>
  <c r="B20" i="92"/>
  <c r="B17" i="92"/>
  <c r="B14" i="92"/>
  <c r="B11" i="92"/>
  <c r="B8" i="92"/>
  <c r="B2" i="92"/>
  <c r="B39" i="91"/>
  <c r="B36" i="91"/>
  <c r="B33" i="91"/>
  <c r="B30" i="91"/>
  <c r="B40" i="91" s="1"/>
  <c r="B23" i="91"/>
  <c r="B20" i="91"/>
  <c r="B17" i="91"/>
  <c r="B14" i="91"/>
  <c r="B11" i="91"/>
  <c r="B8" i="91"/>
  <c r="B2" i="91"/>
  <c r="B39" i="90"/>
  <c r="B36" i="90"/>
  <c r="B33" i="90"/>
  <c r="B30" i="90"/>
  <c r="B23" i="90"/>
  <c r="B20" i="90"/>
  <c r="B17" i="90"/>
  <c r="B14" i="90"/>
  <c r="B11" i="90"/>
  <c r="B8" i="90"/>
  <c r="B2" i="90"/>
  <c r="B39" i="89"/>
  <c r="B36" i="89"/>
  <c r="B33" i="89"/>
  <c r="B30" i="89"/>
  <c r="B23" i="89"/>
  <c r="B20" i="89"/>
  <c r="B17" i="89"/>
  <c r="B14" i="89"/>
  <c r="B11" i="89"/>
  <c r="B8" i="89"/>
  <c r="B2" i="89"/>
  <c r="B40" i="89" l="1"/>
  <c r="B44" i="91"/>
  <c r="B40" i="92"/>
  <c r="B44" i="89"/>
  <c r="B44" i="92"/>
  <c r="B40" i="90"/>
  <c r="B44" i="90"/>
  <c r="I93" i="1"/>
  <c r="Q93" i="1"/>
  <c r="O90" i="1"/>
  <c r="J90" i="1"/>
  <c r="H90" i="1"/>
  <c r="H91" i="1"/>
  <c r="G92" i="1"/>
  <c r="G91" i="1"/>
  <c r="R91" i="1"/>
  <c r="H93" i="1"/>
  <c r="I90" i="1"/>
  <c r="O93" i="1"/>
  <c r="H92" i="1"/>
  <c r="G90" i="1"/>
  <c r="E89" i="1"/>
  <c r="G89" i="1"/>
  <c r="J93" i="1"/>
  <c r="P93" i="1"/>
  <c r="S93" i="1"/>
  <c r="R93" i="1"/>
  <c r="I92" i="1"/>
  <c r="U92" i="1"/>
  <c r="V92" i="1" s="1"/>
  <c r="J92" i="1"/>
  <c r="O92" i="1"/>
  <c r="P92" i="1"/>
  <c r="R92" i="1"/>
  <c r="Q92" i="1"/>
  <c r="P91" i="1"/>
  <c r="I91" i="1"/>
  <c r="J91" i="1"/>
  <c r="S91" i="1"/>
  <c r="O91" i="1"/>
  <c r="Q91" i="1"/>
  <c r="U90" i="1"/>
  <c r="V90" i="1" s="1"/>
  <c r="P90" i="1"/>
  <c r="Q90" i="1"/>
  <c r="R90" i="1"/>
  <c r="B24" i="92"/>
  <c r="B24" i="91"/>
  <c r="B24" i="90"/>
  <c r="B24" i="89"/>
  <c r="U89" i="1" l="1"/>
  <c r="V89" i="1" s="1"/>
  <c r="H89" i="1"/>
  <c r="O89" i="1"/>
  <c r="P89" i="1"/>
  <c r="J89" i="1"/>
  <c r="Q89" i="1" s="1"/>
  <c r="I89" i="1"/>
  <c r="S89" i="1"/>
  <c r="D64" i="1"/>
  <c r="D88" i="1"/>
  <c r="C88" i="1"/>
  <c r="C87" i="1"/>
  <c r="D86" i="1"/>
  <c r="C86" i="1"/>
  <c r="C85" i="1"/>
  <c r="D85" i="1"/>
  <c r="D84" i="1"/>
  <c r="C84" i="1"/>
  <c r="C83" i="1"/>
  <c r="D83" i="1"/>
  <c r="D82" i="1"/>
  <c r="C82" i="1"/>
  <c r="C81" i="1"/>
  <c r="D81" i="1"/>
  <c r="D80" i="1"/>
  <c r="C80" i="1"/>
  <c r="C79" i="1"/>
  <c r="D79" i="1"/>
  <c r="D78" i="1"/>
  <c r="C78" i="1"/>
  <c r="D77" i="1"/>
  <c r="C77" i="1"/>
  <c r="C76" i="1"/>
  <c r="D76" i="1"/>
  <c r="D75" i="1"/>
  <c r="C75" i="1"/>
  <c r="D72" i="1"/>
  <c r="F72" i="1" s="1"/>
  <c r="C72" i="1"/>
  <c r="D73" i="1"/>
  <c r="F73" i="1" s="1"/>
  <c r="C73" i="1"/>
  <c r="D74" i="1"/>
  <c r="F74" i="1" s="1"/>
  <c r="C74" i="1"/>
  <c r="D71" i="1"/>
  <c r="F71" i="1" s="1"/>
  <c r="C71" i="1"/>
  <c r="D70" i="1"/>
  <c r="C70" i="1"/>
  <c r="C69" i="1"/>
  <c r="D69" i="1"/>
  <c r="F69" i="1" s="1"/>
  <c r="D68" i="1"/>
  <c r="F68" i="1" s="1"/>
  <c r="C68" i="1"/>
  <c r="D67" i="1"/>
  <c r="F67" i="1" s="1"/>
  <c r="C67" i="1"/>
  <c r="C66" i="1"/>
  <c r="D66" i="1"/>
  <c r="F66" i="1" s="1"/>
  <c r="D65" i="1"/>
  <c r="F65" i="1" s="1"/>
  <c r="C65" i="1"/>
  <c r="D63" i="1"/>
  <c r="C64" i="1"/>
  <c r="C63" i="1"/>
  <c r="C62" i="1"/>
  <c r="R89" i="1" l="1"/>
  <c r="F76" i="1"/>
  <c r="F63" i="1"/>
  <c r="F70" i="1"/>
  <c r="F75" i="1"/>
  <c r="F64" i="1"/>
  <c r="F88" i="1"/>
  <c r="F87" i="1"/>
  <c r="F86" i="1"/>
  <c r="F85" i="1"/>
  <c r="F84" i="1"/>
  <c r="F83" i="1"/>
  <c r="F82" i="1"/>
  <c r="F81" i="1"/>
  <c r="F80" i="1"/>
  <c r="F79" i="1"/>
  <c r="F78" i="1"/>
  <c r="F77" i="1"/>
  <c r="M88" i="1"/>
  <c r="B88" i="1"/>
  <c r="M87" i="1"/>
  <c r="B87" i="1"/>
  <c r="M86" i="1"/>
  <c r="B86" i="1"/>
  <c r="M85" i="1"/>
  <c r="B85" i="1"/>
  <c r="M84" i="1"/>
  <c r="B84" i="1"/>
  <c r="M83" i="1"/>
  <c r="B83" i="1"/>
  <c r="M82" i="1"/>
  <c r="B82" i="1"/>
  <c r="M81" i="1"/>
  <c r="B81" i="1"/>
  <c r="M80" i="1"/>
  <c r="B80" i="1"/>
  <c r="M79" i="1"/>
  <c r="B79" i="1"/>
  <c r="M78" i="1"/>
  <c r="B78" i="1"/>
  <c r="M77" i="1"/>
  <c r="B77" i="1"/>
  <c r="M76" i="1"/>
  <c r="B76" i="1"/>
  <c r="M75" i="1"/>
  <c r="B75" i="1"/>
  <c r="M74" i="1"/>
  <c r="B74" i="1"/>
  <c r="M73" i="1"/>
  <c r="B73" i="1"/>
  <c r="M72" i="1"/>
  <c r="B72" i="1"/>
  <c r="M71" i="1"/>
  <c r="B71" i="1"/>
  <c r="M70" i="1"/>
  <c r="B70" i="1"/>
  <c r="M69" i="1"/>
  <c r="B69" i="1"/>
  <c r="M68" i="1"/>
  <c r="B68" i="1"/>
  <c r="M67" i="1"/>
  <c r="B67" i="1"/>
  <c r="M66" i="1"/>
  <c r="B66" i="1"/>
  <c r="M65" i="1"/>
  <c r="B65" i="1"/>
  <c r="M64" i="1"/>
  <c r="B64" i="1"/>
  <c r="M63" i="1"/>
  <c r="B63" i="1"/>
  <c r="B40" i="87"/>
  <c r="B40" i="82"/>
  <c r="B40" i="78"/>
  <c r="B40" i="74"/>
  <c r="B40" i="70"/>
  <c r="B40" i="66"/>
  <c r="B40" i="62"/>
  <c r="M62" i="1"/>
  <c r="D62" i="1"/>
  <c r="B62" i="1"/>
  <c r="F62" i="1" l="1"/>
  <c r="B40" i="60"/>
  <c r="B40" i="63"/>
  <c r="B40" i="67"/>
  <c r="B40" i="75"/>
  <c r="B40" i="79"/>
  <c r="B40" i="83"/>
  <c r="B40" i="61"/>
  <c r="B40" i="65"/>
  <c r="B40" i="69"/>
  <c r="B24" i="72"/>
  <c r="B40" i="73"/>
  <c r="B40" i="77"/>
  <c r="B44" i="79"/>
  <c r="E81" i="1" s="1"/>
  <c r="H81" i="1" s="1"/>
  <c r="B40" i="85"/>
  <c r="B40" i="64"/>
  <c r="B40" i="68"/>
  <c r="B40" i="72"/>
  <c r="B44" i="72" s="1"/>
  <c r="E74" i="1" s="1"/>
  <c r="U74" i="1" s="1"/>
  <c r="V74" i="1" s="1"/>
  <c r="B40" i="76"/>
  <c r="B40" i="84"/>
  <c r="G88" i="1"/>
  <c r="G87" i="1"/>
  <c r="G86" i="1"/>
  <c r="G85" i="1"/>
  <c r="G84" i="1"/>
  <c r="G83" i="1"/>
  <c r="G82" i="1"/>
  <c r="G81" i="1"/>
  <c r="G80" i="1"/>
  <c r="G79" i="1"/>
  <c r="G78" i="1"/>
  <c r="G77" i="1"/>
  <c r="G76" i="1"/>
  <c r="G75" i="1"/>
  <c r="G74" i="1"/>
  <c r="G73" i="1"/>
  <c r="G72" i="1"/>
  <c r="G71" i="1"/>
  <c r="G70" i="1"/>
  <c r="G69" i="1"/>
  <c r="G68" i="1"/>
  <c r="G67" i="1"/>
  <c r="G66" i="1"/>
  <c r="G65" i="1"/>
  <c r="G64" i="1"/>
  <c r="G63" i="1"/>
  <c r="B24" i="87"/>
  <c r="B44" i="87" s="1"/>
  <c r="E88" i="1" s="1"/>
  <c r="U88" i="1" s="1"/>
  <c r="V88" i="1" s="1"/>
  <c r="B24" i="85"/>
  <c r="B44" i="85" s="1"/>
  <c r="E87" i="1" s="1"/>
  <c r="H87" i="1" s="1"/>
  <c r="B24" i="84"/>
  <c r="B24" i="83"/>
  <c r="B24" i="82"/>
  <c r="B44" i="82" s="1"/>
  <c r="E84" i="1" s="1"/>
  <c r="B24" i="81"/>
  <c r="B44" i="81" s="1"/>
  <c r="E83" i="1" s="1"/>
  <c r="H83" i="1" s="1"/>
  <c r="B24" i="80"/>
  <c r="B24" i="78"/>
  <c r="B44" i="78" s="1"/>
  <c r="E80" i="1" s="1"/>
  <c r="B24" i="77"/>
  <c r="B44" i="77" s="1"/>
  <c r="E79" i="1" s="1"/>
  <c r="H79" i="1" s="1"/>
  <c r="B24" i="76"/>
  <c r="B24" i="75"/>
  <c r="B44" i="75" s="1"/>
  <c r="E77" i="1" s="1"/>
  <c r="B24" i="74"/>
  <c r="B44" i="74" s="1"/>
  <c r="E76" i="1" s="1"/>
  <c r="J76" i="1" s="1"/>
  <c r="B24" i="73"/>
  <c r="B24" i="71"/>
  <c r="B44" i="71" s="1"/>
  <c r="E73" i="1" s="1"/>
  <c r="H73" i="1" s="1"/>
  <c r="B24" i="70"/>
  <c r="B44" i="70" s="1"/>
  <c r="E72" i="1" s="1"/>
  <c r="I72" i="1" s="1"/>
  <c r="B24" i="69"/>
  <c r="B24" i="68"/>
  <c r="B24" i="67"/>
  <c r="B44" i="67" s="1"/>
  <c r="E69" i="1" s="1"/>
  <c r="B24" i="66"/>
  <c r="B44" i="66" s="1"/>
  <c r="E68" i="1" s="1"/>
  <c r="H68" i="1" s="1"/>
  <c r="B24" i="65"/>
  <c r="B24" i="64"/>
  <c r="B24" i="63"/>
  <c r="B44" i="63" s="1"/>
  <c r="E65" i="1" s="1"/>
  <c r="B24" i="62"/>
  <c r="B44" i="62" s="1"/>
  <c r="E64" i="1" s="1"/>
  <c r="U64" i="1" s="1"/>
  <c r="V64" i="1" s="1"/>
  <c r="B24" i="61"/>
  <c r="B24" i="60"/>
  <c r="G62" i="1"/>
  <c r="M12" i="1"/>
  <c r="B44" i="83" l="1"/>
  <c r="E85" i="1" s="1"/>
  <c r="J85" i="1" s="1"/>
  <c r="J69" i="1"/>
  <c r="I69" i="1"/>
  <c r="H69" i="1"/>
  <c r="U69" i="1"/>
  <c r="V69" i="1" s="1"/>
  <c r="R69" i="1"/>
  <c r="U77" i="1"/>
  <c r="V77" i="1" s="1"/>
  <c r="H77" i="1"/>
  <c r="I77" i="1"/>
  <c r="B44" i="73"/>
  <c r="E75" i="1" s="1"/>
  <c r="B44" i="76"/>
  <c r="E78" i="1" s="1"/>
  <c r="B44" i="68"/>
  <c r="E70" i="1" s="1"/>
  <c r="I70" i="1" s="1"/>
  <c r="B44" i="65"/>
  <c r="E67" i="1" s="1"/>
  <c r="I67" i="1" s="1"/>
  <c r="B44" i="60"/>
  <c r="E62" i="1" s="1"/>
  <c r="B44" i="84"/>
  <c r="E86" i="1" s="1"/>
  <c r="U86" i="1" s="1"/>
  <c r="V86" i="1" s="1"/>
  <c r="B44" i="64"/>
  <c r="E66" i="1" s="1"/>
  <c r="B44" i="69"/>
  <c r="E71" i="1" s="1"/>
  <c r="I71" i="1" s="1"/>
  <c r="B44" i="61"/>
  <c r="E63" i="1" s="1"/>
  <c r="E82" i="1"/>
  <c r="I88" i="1"/>
  <c r="H88" i="1"/>
  <c r="J88" i="1"/>
  <c r="S88" i="1" s="1"/>
  <c r="U87" i="1"/>
  <c r="V87" i="1" s="1"/>
  <c r="J87" i="1"/>
  <c r="O87" i="1" s="1"/>
  <c r="I87" i="1"/>
  <c r="R85" i="1"/>
  <c r="P85" i="1"/>
  <c r="I85" i="1"/>
  <c r="U85" i="1"/>
  <c r="V85" i="1" s="1"/>
  <c r="H85" i="1"/>
  <c r="S85" i="1"/>
  <c r="H84" i="1"/>
  <c r="U84" i="1"/>
  <c r="V84" i="1" s="1"/>
  <c r="I84" i="1"/>
  <c r="J84" i="1"/>
  <c r="P84" i="1" s="1"/>
  <c r="U83" i="1"/>
  <c r="V83" i="1" s="1"/>
  <c r="J83" i="1"/>
  <c r="S83" i="1" s="1"/>
  <c r="I83" i="1"/>
  <c r="I81" i="1"/>
  <c r="U81" i="1"/>
  <c r="V81" i="1" s="1"/>
  <c r="J81" i="1"/>
  <c r="S81" i="1" s="1"/>
  <c r="J80" i="1"/>
  <c r="Q80" i="1" s="1"/>
  <c r="H80" i="1"/>
  <c r="I80" i="1"/>
  <c r="U80" i="1"/>
  <c r="V80" i="1" s="1"/>
  <c r="I79" i="1"/>
  <c r="J79" i="1"/>
  <c r="Q79" i="1" s="1"/>
  <c r="U79" i="1"/>
  <c r="V79" i="1" s="1"/>
  <c r="I78" i="1"/>
  <c r="J77" i="1"/>
  <c r="R77" i="1" s="1"/>
  <c r="R76" i="1"/>
  <c r="I76" i="1"/>
  <c r="H76" i="1"/>
  <c r="Q76" i="1"/>
  <c r="U76" i="1"/>
  <c r="V76" i="1" s="1"/>
  <c r="I75" i="1"/>
  <c r="J75" i="1"/>
  <c r="O75" i="1" s="1"/>
  <c r="H75" i="1"/>
  <c r="U75" i="1"/>
  <c r="V75" i="1" s="1"/>
  <c r="H74" i="1"/>
  <c r="J74" i="1"/>
  <c r="Q74" i="1" s="1"/>
  <c r="I74" i="1"/>
  <c r="U73" i="1"/>
  <c r="V73" i="1" s="1"/>
  <c r="J73" i="1"/>
  <c r="R73" i="1" s="1"/>
  <c r="I73" i="1"/>
  <c r="J72" i="1"/>
  <c r="R72" i="1" s="1"/>
  <c r="H72" i="1"/>
  <c r="U72" i="1"/>
  <c r="V72" i="1" s="1"/>
  <c r="J71" i="1"/>
  <c r="I68" i="1"/>
  <c r="J68" i="1"/>
  <c r="Q68" i="1" s="1"/>
  <c r="J65" i="1"/>
  <c r="R65" i="1" s="1"/>
  <c r="H65" i="1"/>
  <c r="I65" i="1"/>
  <c r="I64" i="1"/>
  <c r="J64" i="1"/>
  <c r="R64" i="1" s="1"/>
  <c r="H64" i="1"/>
  <c r="H63" i="1"/>
  <c r="J63" i="1"/>
  <c r="Q63" i="1" s="1"/>
  <c r="I63" i="1"/>
  <c r="J62" i="1"/>
  <c r="S62" i="1" s="1"/>
  <c r="U62" i="1"/>
  <c r="V62" i="1" s="1"/>
  <c r="H62" i="1"/>
  <c r="I62" i="1"/>
  <c r="R74" i="1"/>
  <c r="U68" i="1"/>
  <c r="V68" i="1" s="1"/>
  <c r="U65" i="1"/>
  <c r="V65" i="1" s="1"/>
  <c r="U63" i="1"/>
  <c r="V63" i="1" s="1"/>
  <c r="O88" i="1"/>
  <c r="Q88" i="1"/>
  <c r="O85" i="1"/>
  <c r="Q85" i="1"/>
  <c r="P79" i="1"/>
  <c r="O79" i="1"/>
  <c r="S77" i="1"/>
  <c r="S76" i="1"/>
  <c r="O76" i="1"/>
  <c r="P76" i="1"/>
  <c r="P72" i="1"/>
  <c r="O72" i="1"/>
  <c r="S72" i="1"/>
  <c r="Q72" i="1"/>
  <c r="P69" i="1"/>
  <c r="S69" i="1"/>
  <c r="O69" i="1"/>
  <c r="Q69" i="1"/>
  <c r="P63" i="1"/>
  <c r="D61" i="1"/>
  <c r="C61" i="1"/>
  <c r="D60" i="1"/>
  <c r="C60" i="1"/>
  <c r="D59" i="1"/>
  <c r="C59" i="1"/>
  <c r="D58" i="1"/>
  <c r="C58" i="1"/>
  <c r="D57" i="1"/>
  <c r="F57" i="1" s="1"/>
  <c r="C57" i="1"/>
  <c r="D56" i="1"/>
  <c r="C56" i="1"/>
  <c r="D55" i="1"/>
  <c r="C55" i="1"/>
  <c r="D54" i="1"/>
  <c r="C54" i="1"/>
  <c r="D53" i="1"/>
  <c r="F53" i="1" s="1"/>
  <c r="C53" i="1"/>
  <c r="D52" i="1"/>
  <c r="C52" i="1"/>
  <c r="D51" i="1"/>
  <c r="C51" i="1"/>
  <c r="D50" i="1"/>
  <c r="C50" i="1"/>
  <c r="D49" i="1"/>
  <c r="F49" i="1" s="1"/>
  <c r="C49" i="1"/>
  <c r="D48" i="1"/>
  <c r="C48" i="1"/>
  <c r="D47" i="1"/>
  <c r="C47" i="1"/>
  <c r="D46" i="1"/>
  <c r="C46" i="1"/>
  <c r="D45" i="1"/>
  <c r="F45" i="1" s="1"/>
  <c r="C45" i="1"/>
  <c r="D44" i="1"/>
  <c r="C44" i="1"/>
  <c r="D43" i="1"/>
  <c r="C43" i="1"/>
  <c r="D42" i="1"/>
  <c r="C42" i="1"/>
  <c r="D41" i="1"/>
  <c r="F41" i="1" s="1"/>
  <c r="C41" i="1"/>
  <c r="D40" i="1"/>
  <c r="C40" i="1"/>
  <c r="D39" i="1"/>
  <c r="C39" i="1"/>
  <c r="D38" i="1"/>
  <c r="F38" i="1" s="1"/>
  <c r="C38" i="1"/>
  <c r="D37" i="1"/>
  <c r="C37" i="1"/>
  <c r="D36" i="1"/>
  <c r="F36" i="1" s="1"/>
  <c r="C36" i="1"/>
  <c r="D35" i="1"/>
  <c r="C35" i="1"/>
  <c r="D34" i="1"/>
  <c r="F34" i="1" s="1"/>
  <c r="C34" i="1"/>
  <c r="D33" i="1"/>
  <c r="C33" i="1"/>
  <c r="D32" i="1"/>
  <c r="F32" i="1" s="1"/>
  <c r="C32" i="1"/>
  <c r="D31" i="1"/>
  <c r="C31" i="1"/>
  <c r="D30" i="1"/>
  <c r="F30" i="1" s="1"/>
  <c r="C30" i="1"/>
  <c r="D29" i="1"/>
  <c r="C29" i="1"/>
  <c r="D28" i="1"/>
  <c r="F28" i="1" s="1"/>
  <c r="C28" i="1"/>
  <c r="D27" i="1"/>
  <c r="C27" i="1"/>
  <c r="D26" i="1"/>
  <c r="F26" i="1" s="1"/>
  <c r="C26" i="1"/>
  <c r="D25" i="1"/>
  <c r="C25" i="1"/>
  <c r="D24" i="1"/>
  <c r="F24" i="1" s="1"/>
  <c r="C24" i="1"/>
  <c r="D23" i="1"/>
  <c r="C23" i="1"/>
  <c r="D22" i="1"/>
  <c r="F22" i="1" s="1"/>
  <c r="C22" i="1"/>
  <c r="D21" i="1"/>
  <c r="C21" i="1"/>
  <c r="D20" i="1"/>
  <c r="F20" i="1" s="1"/>
  <c r="C20" i="1"/>
  <c r="D19" i="1"/>
  <c r="C19" i="1"/>
  <c r="D18" i="1"/>
  <c r="F18" i="1" s="1"/>
  <c r="C18" i="1"/>
  <c r="D17" i="1"/>
  <c r="C17" i="1"/>
  <c r="D16" i="1"/>
  <c r="F16" i="1" s="1"/>
  <c r="C16" i="1"/>
  <c r="D15" i="1"/>
  <c r="C15" i="1"/>
  <c r="D14" i="1"/>
  <c r="F14" i="1" s="1"/>
  <c r="C14" i="1"/>
  <c r="D13" i="1"/>
  <c r="C13" i="1"/>
  <c r="D12" i="1"/>
  <c r="C12" i="1"/>
  <c r="Q64" i="1" l="1"/>
  <c r="Q84" i="1"/>
  <c r="P88" i="1"/>
  <c r="P65" i="1"/>
  <c r="O84" i="1"/>
  <c r="R84" i="1"/>
  <c r="R88" i="1"/>
  <c r="J86" i="1"/>
  <c r="Q86" i="1" s="1"/>
  <c r="S84" i="1"/>
  <c r="O64" i="1"/>
  <c r="S65" i="1"/>
  <c r="R62" i="1"/>
  <c r="Q65" i="1"/>
  <c r="O71" i="1"/>
  <c r="U70" i="1"/>
  <c r="V70" i="1" s="1"/>
  <c r="O62" i="1"/>
  <c r="O65" i="1"/>
  <c r="Q62" i="1"/>
  <c r="P62" i="1"/>
  <c r="R63" i="1"/>
  <c r="J70" i="1"/>
  <c r="Q70" i="1" s="1"/>
  <c r="J67" i="1"/>
  <c r="S67" i="1" s="1"/>
  <c r="H70" i="1"/>
  <c r="S71" i="1"/>
  <c r="U67" i="1"/>
  <c r="V67" i="1" s="1"/>
  <c r="U71" i="1"/>
  <c r="V71" i="1" s="1"/>
  <c r="H67" i="1"/>
  <c r="P71" i="1"/>
  <c r="O81" i="1"/>
  <c r="Q87" i="1"/>
  <c r="R71" i="1"/>
  <c r="H71" i="1"/>
  <c r="Q71" i="1"/>
  <c r="P74" i="1"/>
  <c r="I66" i="1"/>
  <c r="U66" i="1"/>
  <c r="V66" i="1" s="1"/>
  <c r="H66" i="1"/>
  <c r="J66" i="1"/>
  <c r="R66" i="1" s="1"/>
  <c r="R79" i="1"/>
  <c r="H86" i="1"/>
  <c r="I86" i="1"/>
  <c r="J78" i="1"/>
  <c r="R78" i="1" s="1"/>
  <c r="U78" i="1"/>
  <c r="V78" i="1" s="1"/>
  <c r="H78" i="1"/>
  <c r="J82" i="1"/>
  <c r="R82" i="1" s="1"/>
  <c r="U82" i="1"/>
  <c r="V82" i="1" s="1"/>
  <c r="H82" i="1"/>
  <c r="I82" i="1"/>
  <c r="P87" i="1"/>
  <c r="S87" i="1"/>
  <c r="R87" i="1"/>
  <c r="R83" i="1"/>
  <c r="O83" i="1"/>
  <c r="Q83" i="1"/>
  <c r="P83" i="1"/>
  <c r="Q81" i="1"/>
  <c r="R81" i="1"/>
  <c r="P81" i="1"/>
  <c r="O80" i="1"/>
  <c r="S80" i="1"/>
  <c r="R80" i="1"/>
  <c r="P80" i="1"/>
  <c r="S79" i="1"/>
  <c r="O77" i="1"/>
  <c r="P77" i="1"/>
  <c r="Q77" i="1"/>
  <c r="Q75" i="1"/>
  <c r="P75" i="1"/>
  <c r="R75" i="1"/>
  <c r="S75" i="1"/>
  <c r="S74" i="1"/>
  <c r="O74" i="1"/>
  <c r="Q73" i="1"/>
  <c r="O73" i="1"/>
  <c r="S73" i="1"/>
  <c r="P73" i="1"/>
  <c r="S68" i="1"/>
  <c r="O68" i="1"/>
  <c r="P68" i="1"/>
  <c r="R68" i="1"/>
  <c r="S64" i="1"/>
  <c r="P64" i="1"/>
  <c r="O63" i="1"/>
  <c r="S63" i="1"/>
  <c r="B13" i="1"/>
  <c r="B19" i="1"/>
  <c r="B25" i="1"/>
  <c r="B27" i="1"/>
  <c r="B33" i="1"/>
  <c r="B39" i="1"/>
  <c r="B49" i="1"/>
  <c r="B53" i="1"/>
  <c r="F17" i="1"/>
  <c r="F21" i="1"/>
  <c r="F25" i="1"/>
  <c r="F29" i="1"/>
  <c r="F33" i="1"/>
  <c r="F37" i="1"/>
  <c r="F42" i="1"/>
  <c r="F46" i="1"/>
  <c r="F50" i="1"/>
  <c r="F54" i="1"/>
  <c r="F58" i="1"/>
  <c r="B17" i="1"/>
  <c r="B23" i="1"/>
  <c r="B31" i="1"/>
  <c r="B37" i="1"/>
  <c r="B43" i="1"/>
  <c r="B47" i="1"/>
  <c r="B51" i="1"/>
  <c r="B57" i="1"/>
  <c r="G12" i="1"/>
  <c r="B12" i="1"/>
  <c r="B14" i="1"/>
  <c r="B16" i="1"/>
  <c r="B18" i="1"/>
  <c r="B20" i="1"/>
  <c r="B22" i="1"/>
  <c r="B24" i="1"/>
  <c r="B26" i="1"/>
  <c r="B28" i="1"/>
  <c r="B30" i="1"/>
  <c r="B32" i="1"/>
  <c r="B34" i="1"/>
  <c r="B36" i="1"/>
  <c r="B38" i="1"/>
  <c r="B42" i="1"/>
  <c r="B44" i="1"/>
  <c r="B46" i="1"/>
  <c r="B48" i="1"/>
  <c r="B50" i="1"/>
  <c r="B52" i="1"/>
  <c r="B54" i="1"/>
  <c r="B56" i="1"/>
  <c r="B58" i="1"/>
  <c r="B59" i="1"/>
  <c r="B61" i="1"/>
  <c r="F43" i="1"/>
  <c r="F47" i="1"/>
  <c r="F51" i="1"/>
  <c r="F55" i="1"/>
  <c r="F60" i="1"/>
  <c r="B15" i="1"/>
  <c r="B21" i="1"/>
  <c r="B29" i="1"/>
  <c r="B35" i="1"/>
  <c r="B41" i="1"/>
  <c r="B45" i="1"/>
  <c r="B55" i="1"/>
  <c r="B60" i="1"/>
  <c r="M59" i="1"/>
  <c r="G59" i="1" s="1"/>
  <c r="F15" i="1"/>
  <c r="F19" i="1"/>
  <c r="F23" i="1"/>
  <c r="F27" i="1"/>
  <c r="F31" i="1"/>
  <c r="F35" i="1"/>
  <c r="F39" i="1"/>
  <c r="F44" i="1"/>
  <c r="F48" i="1"/>
  <c r="F52" i="1"/>
  <c r="F56" i="1"/>
  <c r="F59" i="1"/>
  <c r="F61" i="1"/>
  <c r="F13" i="1"/>
  <c r="B40" i="1"/>
  <c r="F40" i="1"/>
  <c r="F12" i="1"/>
  <c r="R86" i="1" l="1"/>
  <c r="S86" i="1"/>
  <c r="Q67" i="1"/>
  <c r="P86" i="1"/>
  <c r="O86" i="1"/>
  <c r="R67" i="1"/>
  <c r="S70" i="1"/>
  <c r="O67" i="1"/>
  <c r="P67" i="1"/>
  <c r="P70" i="1"/>
  <c r="R70" i="1"/>
  <c r="O70" i="1"/>
  <c r="O78" i="1"/>
  <c r="Q78" i="1"/>
  <c r="P78" i="1"/>
  <c r="S78" i="1"/>
  <c r="P66" i="1"/>
  <c r="S66" i="1"/>
  <c r="O66" i="1"/>
  <c r="Q66" i="1"/>
  <c r="P82" i="1"/>
  <c r="Q82" i="1"/>
  <c r="O82" i="1"/>
  <c r="S82" i="1"/>
  <c r="B40" i="55"/>
  <c r="B40" i="57"/>
  <c r="B40" i="56"/>
  <c r="B40" i="58"/>
  <c r="M14" i="1"/>
  <c r="G14" i="1" s="1"/>
  <c r="M13" i="1"/>
  <c r="G13" i="1" s="1"/>
  <c r="M60" i="1"/>
  <c r="G60" i="1" s="1"/>
  <c r="M61" i="1"/>
  <c r="G61" i="1" s="1"/>
  <c r="B2" i="56"/>
  <c r="B2" i="55"/>
  <c r="B2" i="54"/>
  <c r="B24" i="58"/>
  <c r="B24" i="57"/>
  <c r="B44" i="57" s="1"/>
  <c r="E60" i="1" s="1"/>
  <c r="H60" i="1" s="1"/>
  <c r="B24" i="56"/>
  <c r="B24" i="55"/>
  <c r="B44" i="55" s="1"/>
  <c r="B40" i="54"/>
  <c r="B24" i="54"/>
  <c r="B44" i="54" l="1"/>
  <c r="E59" i="1" s="1"/>
  <c r="J59" i="1" s="1"/>
  <c r="B44" i="56"/>
  <c r="B44" i="58"/>
  <c r="E61" i="1" s="1"/>
  <c r="I61" i="1" s="1"/>
  <c r="U60" i="1"/>
  <c r="V60" i="1" s="1"/>
  <c r="J60" i="1"/>
  <c r="Q60" i="1" s="1"/>
  <c r="I60" i="1"/>
  <c r="R59" i="1"/>
  <c r="U59" i="1"/>
  <c r="V59" i="1" s="1"/>
  <c r="O59" i="1"/>
  <c r="H59" i="1"/>
  <c r="I59" i="1"/>
  <c r="Q59" i="1"/>
  <c r="S59" i="1"/>
  <c r="M16" i="1"/>
  <c r="G16" i="1" s="1"/>
  <c r="M15" i="1"/>
  <c r="G15" i="1" s="1"/>
  <c r="B39" i="52"/>
  <c r="B36" i="52"/>
  <c r="B33" i="52"/>
  <c r="B30" i="52"/>
  <c r="B23" i="52"/>
  <c r="B20" i="52"/>
  <c r="B17" i="52"/>
  <c r="B14" i="52"/>
  <c r="B11" i="52"/>
  <c r="B8" i="52"/>
  <c r="B39" i="51"/>
  <c r="B36" i="51"/>
  <c r="B33" i="51"/>
  <c r="B30" i="51"/>
  <c r="B23" i="51"/>
  <c r="B20" i="51"/>
  <c r="B17" i="51"/>
  <c r="B14" i="51"/>
  <c r="B11" i="51"/>
  <c r="B8" i="51"/>
  <c r="B33" i="50"/>
  <c r="B23" i="50"/>
  <c r="B14" i="50"/>
  <c r="B11" i="50"/>
  <c r="B39" i="49"/>
  <c r="B36" i="49"/>
  <c r="B33" i="49"/>
  <c r="B30" i="49"/>
  <c r="B23" i="49"/>
  <c r="B20" i="49"/>
  <c r="B17" i="49"/>
  <c r="B14" i="49"/>
  <c r="B11" i="49"/>
  <c r="B8" i="49"/>
  <c r="B33" i="48"/>
  <c r="B30" i="48"/>
  <c r="B23" i="48"/>
  <c r="B20" i="48"/>
  <c r="B17" i="48"/>
  <c r="B14" i="48"/>
  <c r="B11" i="48"/>
  <c r="B8" i="48"/>
  <c r="B39" i="47"/>
  <c r="B36" i="47"/>
  <c r="B33" i="47"/>
  <c r="B30" i="47"/>
  <c r="B23" i="47"/>
  <c r="B20" i="47"/>
  <c r="B17" i="47"/>
  <c r="B14" i="47"/>
  <c r="B11" i="47"/>
  <c r="B8" i="47"/>
  <c r="B33" i="46"/>
  <c r="B11" i="46"/>
  <c r="B33" i="45"/>
  <c r="B20" i="45"/>
  <c r="B14" i="45"/>
  <c r="B11" i="45"/>
  <c r="B33" i="44"/>
  <c r="B30" i="44"/>
  <c r="B20" i="44"/>
  <c r="B14" i="44"/>
  <c r="B39" i="43"/>
  <c r="B36" i="43"/>
  <c r="B33" i="43"/>
  <c r="B30" i="43"/>
  <c r="B23" i="43"/>
  <c r="B20" i="43"/>
  <c r="B17" i="43"/>
  <c r="B14" i="43"/>
  <c r="B11" i="43"/>
  <c r="B8" i="43"/>
  <c r="B39" i="42"/>
  <c r="B36" i="42"/>
  <c r="B33" i="42"/>
  <c r="B30" i="42"/>
  <c r="B23" i="42"/>
  <c r="B20" i="42"/>
  <c r="B17" i="42"/>
  <c r="B14" i="42"/>
  <c r="B11" i="42"/>
  <c r="B8" i="42"/>
  <c r="B36" i="41"/>
  <c r="B33" i="41"/>
  <c r="B30" i="41"/>
  <c r="B20" i="41"/>
  <c r="B8" i="41"/>
  <c r="B39" i="40"/>
  <c r="B36" i="40"/>
  <c r="B33" i="40"/>
  <c r="B30" i="40"/>
  <c r="B20" i="40"/>
  <c r="B17" i="40"/>
  <c r="B14" i="40"/>
  <c r="B11" i="40"/>
  <c r="B8" i="40"/>
  <c r="B39" i="39"/>
  <c r="B36" i="39"/>
  <c r="B33" i="39"/>
  <c r="B30" i="39"/>
  <c r="B23" i="39"/>
  <c r="B20" i="39"/>
  <c r="B17" i="39"/>
  <c r="B14" i="39"/>
  <c r="B11" i="39"/>
  <c r="B8" i="39"/>
  <c r="B39" i="38"/>
  <c r="B36" i="38"/>
  <c r="B33" i="38"/>
  <c r="B30" i="38"/>
  <c r="B23" i="38"/>
  <c r="B20" i="38"/>
  <c r="B17" i="38"/>
  <c r="B14" i="38"/>
  <c r="B11" i="38"/>
  <c r="B8" i="38"/>
  <c r="B39" i="37"/>
  <c r="B36" i="37"/>
  <c r="B33" i="37"/>
  <c r="B30" i="37"/>
  <c r="B23" i="37"/>
  <c r="B20" i="37"/>
  <c r="B17" i="37"/>
  <c r="B14" i="37"/>
  <c r="B11" i="37"/>
  <c r="B8" i="37"/>
  <c r="B39" i="36"/>
  <c r="B36" i="36"/>
  <c r="B33" i="36"/>
  <c r="B30" i="36"/>
  <c r="B23" i="36"/>
  <c r="B20" i="36"/>
  <c r="B17" i="36"/>
  <c r="B14" i="36"/>
  <c r="B11" i="36"/>
  <c r="B8" i="36"/>
  <c r="B39" i="35"/>
  <c r="B36" i="35"/>
  <c r="B33" i="35"/>
  <c r="B30" i="35"/>
  <c r="B23" i="35"/>
  <c r="B20" i="35"/>
  <c r="B17" i="35"/>
  <c r="B14" i="35"/>
  <c r="B11" i="35"/>
  <c r="B8" i="35"/>
  <c r="B39" i="34"/>
  <c r="B36" i="34"/>
  <c r="B33" i="34"/>
  <c r="B30" i="34"/>
  <c r="B23" i="34"/>
  <c r="B20" i="34"/>
  <c r="B17" i="34"/>
  <c r="B14" i="34"/>
  <c r="B11" i="34"/>
  <c r="B8" i="34"/>
  <c r="B39" i="32"/>
  <c r="B36" i="32"/>
  <c r="B33" i="32"/>
  <c r="B30" i="32"/>
  <c r="B23" i="32"/>
  <c r="B20" i="32"/>
  <c r="B17" i="32"/>
  <c r="B14" i="32"/>
  <c r="B11" i="32"/>
  <c r="B8" i="32"/>
  <c r="B39" i="31"/>
  <c r="B36" i="31"/>
  <c r="B33" i="31"/>
  <c r="B30" i="31"/>
  <c r="B23" i="31"/>
  <c r="B20" i="31"/>
  <c r="B17" i="31"/>
  <c r="B14" i="31"/>
  <c r="B11" i="31"/>
  <c r="B8" i="31"/>
  <c r="B39" i="30"/>
  <c r="B36" i="30"/>
  <c r="B33" i="30"/>
  <c r="B30" i="30"/>
  <c r="B23" i="30"/>
  <c r="B20" i="30"/>
  <c r="B17" i="30"/>
  <c r="B14" i="30"/>
  <c r="B11" i="30"/>
  <c r="B8" i="30"/>
  <c r="B39" i="29"/>
  <c r="B36" i="29"/>
  <c r="B33" i="29"/>
  <c r="B30" i="29"/>
  <c r="B23" i="29"/>
  <c r="B20" i="29"/>
  <c r="B17" i="29"/>
  <c r="B14" i="29"/>
  <c r="B11" i="29"/>
  <c r="B8" i="29"/>
  <c r="B39" i="28"/>
  <c r="B36" i="28"/>
  <c r="B33" i="28"/>
  <c r="B30" i="28"/>
  <c r="B23" i="28"/>
  <c r="B20" i="28"/>
  <c r="B17" i="28"/>
  <c r="B14" i="28"/>
  <c r="B11" i="28"/>
  <c r="B8" i="28"/>
  <c r="B39" i="27"/>
  <c r="B36" i="27"/>
  <c r="B33" i="27"/>
  <c r="B30" i="27"/>
  <c r="B23" i="27"/>
  <c r="B20" i="27"/>
  <c r="B17" i="27"/>
  <c r="B14" i="27"/>
  <c r="B11" i="27"/>
  <c r="B8" i="27"/>
  <c r="B39" i="26"/>
  <c r="B36" i="26"/>
  <c r="B33" i="26"/>
  <c r="B30" i="26"/>
  <c r="B23" i="26"/>
  <c r="B20" i="26"/>
  <c r="B17" i="26"/>
  <c r="B14" i="26"/>
  <c r="B11" i="26"/>
  <c r="B8" i="26"/>
  <c r="B36" i="25"/>
  <c r="B33" i="25"/>
  <c r="B30" i="25"/>
  <c r="B11" i="25"/>
  <c r="B39" i="24"/>
  <c r="B36" i="24"/>
  <c r="B33" i="24"/>
  <c r="B30" i="24"/>
  <c r="B23" i="24"/>
  <c r="B20" i="24"/>
  <c r="B17" i="24"/>
  <c r="B14" i="24"/>
  <c r="B11" i="24"/>
  <c r="B8" i="24"/>
  <c r="B39" i="22"/>
  <c r="B36" i="22"/>
  <c r="B33" i="22"/>
  <c r="B30" i="22"/>
  <c r="B23" i="22"/>
  <c r="B20" i="22"/>
  <c r="B17" i="22"/>
  <c r="B14" i="22"/>
  <c r="B11" i="22"/>
  <c r="B8" i="22"/>
  <c r="B39" i="21"/>
  <c r="B36" i="21"/>
  <c r="B33" i="21"/>
  <c r="B30" i="21"/>
  <c r="B23" i="21"/>
  <c r="B20" i="21"/>
  <c r="B17" i="21"/>
  <c r="B14" i="21"/>
  <c r="B11" i="21"/>
  <c r="B8" i="21"/>
  <c r="B39" i="20"/>
  <c r="B36" i="20"/>
  <c r="B33" i="20"/>
  <c r="B30" i="20"/>
  <c r="B23" i="20"/>
  <c r="B20" i="20"/>
  <c r="B17" i="20"/>
  <c r="B14" i="20"/>
  <c r="B11" i="20"/>
  <c r="B8" i="20"/>
  <c r="B39" i="19"/>
  <c r="B36" i="19"/>
  <c r="B33" i="19"/>
  <c r="B30" i="19"/>
  <c r="B23" i="19"/>
  <c r="B20" i="19"/>
  <c r="B17" i="19"/>
  <c r="B14" i="19"/>
  <c r="B11" i="19"/>
  <c r="B8" i="19"/>
  <c r="B39" i="18"/>
  <c r="B36" i="18"/>
  <c r="B33" i="18"/>
  <c r="B30" i="18"/>
  <c r="B23" i="18"/>
  <c r="B20" i="18"/>
  <c r="B17" i="18"/>
  <c r="B14" i="18"/>
  <c r="B11" i="18"/>
  <c r="B8" i="18"/>
  <c r="B36" i="17"/>
  <c r="B33" i="17"/>
  <c r="B30" i="17"/>
  <c r="B11" i="17"/>
  <c r="B39" i="16"/>
  <c r="B36" i="16"/>
  <c r="B33" i="16"/>
  <c r="B30" i="16"/>
  <c r="B23" i="16"/>
  <c r="B20" i="16"/>
  <c r="B17" i="16"/>
  <c r="B14" i="16"/>
  <c r="B11" i="16"/>
  <c r="B8" i="16"/>
  <c r="B39" i="15"/>
  <c r="B36" i="15"/>
  <c r="B33" i="15"/>
  <c r="B30" i="15"/>
  <c r="B23" i="15"/>
  <c r="B20" i="15"/>
  <c r="B17" i="15"/>
  <c r="B14" i="15"/>
  <c r="B11" i="15"/>
  <c r="B8" i="15"/>
  <c r="B39" i="14"/>
  <c r="B36" i="14"/>
  <c r="B33" i="14"/>
  <c r="B30" i="14"/>
  <c r="B23" i="14"/>
  <c r="B20" i="14"/>
  <c r="B17" i="14"/>
  <c r="B14" i="14"/>
  <c r="B11" i="14"/>
  <c r="B8" i="14"/>
  <c r="B39" i="13"/>
  <c r="B36" i="13"/>
  <c r="B33" i="13"/>
  <c r="B30" i="13"/>
  <c r="B23" i="13"/>
  <c r="B20" i="13"/>
  <c r="B17" i="13"/>
  <c r="B14" i="13"/>
  <c r="B11" i="13"/>
  <c r="B8" i="13"/>
  <c r="B39" i="12"/>
  <c r="B36" i="12"/>
  <c r="B33" i="12"/>
  <c r="B30" i="12"/>
  <c r="B23" i="12"/>
  <c r="B20" i="12"/>
  <c r="B17" i="12"/>
  <c r="B14" i="12"/>
  <c r="B11" i="12"/>
  <c r="B8" i="12"/>
  <c r="B39" i="11"/>
  <c r="B36" i="11"/>
  <c r="B33" i="11"/>
  <c r="B30" i="11"/>
  <c r="B23" i="11"/>
  <c r="B20" i="11"/>
  <c r="B17" i="11"/>
  <c r="B14" i="11"/>
  <c r="B11" i="11"/>
  <c r="B8" i="11"/>
  <c r="B39" i="10"/>
  <c r="B36" i="10"/>
  <c r="B33" i="10"/>
  <c r="B30" i="10"/>
  <c r="B23" i="10"/>
  <c r="B20" i="10"/>
  <c r="B17" i="10"/>
  <c r="B14" i="10"/>
  <c r="B11" i="10"/>
  <c r="B8" i="10"/>
  <c r="B39" i="9"/>
  <c r="B36" i="9"/>
  <c r="B33" i="9"/>
  <c r="B30" i="9"/>
  <c r="B23" i="9"/>
  <c r="B20" i="9"/>
  <c r="B17" i="9"/>
  <c r="B14" i="9"/>
  <c r="B11" i="9"/>
  <c r="B8" i="9"/>
  <c r="B39" i="8"/>
  <c r="B36" i="8"/>
  <c r="B33" i="8"/>
  <c r="B30" i="8"/>
  <c r="B23" i="8"/>
  <c r="B20" i="8"/>
  <c r="B17" i="8"/>
  <c r="B14" i="8"/>
  <c r="B11" i="8"/>
  <c r="B8" i="8"/>
  <c r="B39" i="7"/>
  <c r="B36" i="7"/>
  <c r="B33" i="7"/>
  <c r="B30" i="7"/>
  <c r="B23" i="7"/>
  <c r="B20" i="7"/>
  <c r="B17" i="7"/>
  <c r="B14" i="7"/>
  <c r="B11" i="7"/>
  <c r="B8" i="7"/>
  <c r="P59" i="1" l="1"/>
  <c r="P60" i="1"/>
  <c r="H61" i="1"/>
  <c r="B24" i="15"/>
  <c r="B24" i="35"/>
  <c r="J61" i="1"/>
  <c r="Q61" i="1" s="1"/>
  <c r="U61" i="1"/>
  <c r="V61" i="1" s="1"/>
  <c r="R60" i="1"/>
  <c r="O60" i="1"/>
  <c r="S60" i="1"/>
  <c r="B24" i="8"/>
  <c r="B40" i="9"/>
  <c r="B40" i="11"/>
  <c r="B40" i="24"/>
  <c r="B40" i="26"/>
  <c r="B40" i="28"/>
  <c r="B40" i="30"/>
  <c r="B40" i="35"/>
  <c r="B44" i="35" s="1"/>
  <c r="E42" i="1" s="1"/>
  <c r="B40" i="39"/>
  <c r="B40" i="47"/>
  <c r="B40" i="12"/>
  <c r="B40" i="14"/>
  <c r="B40" i="16"/>
  <c r="B40" i="18"/>
  <c r="B40" i="29"/>
  <c r="B40" i="31"/>
  <c r="B40" i="38"/>
  <c r="B40" i="40"/>
  <c r="B40" i="42"/>
  <c r="B40" i="44"/>
  <c r="B40" i="46"/>
  <c r="B40" i="32"/>
  <c r="M17" i="1"/>
  <c r="G17" i="1" s="1"/>
  <c r="B40" i="52"/>
  <c r="B44" i="52" s="1"/>
  <c r="B24" i="52"/>
  <c r="B40" i="51"/>
  <c r="B24" i="51"/>
  <c r="B40" i="50"/>
  <c r="B24" i="50"/>
  <c r="B40" i="49"/>
  <c r="B24" i="49"/>
  <c r="B44" i="49" s="1"/>
  <c r="E56" i="1" s="1"/>
  <c r="B40" i="48"/>
  <c r="B24" i="48"/>
  <c r="B24" i="47"/>
  <c r="B44" i="47" s="1"/>
  <c r="E54" i="1" s="1"/>
  <c r="B24" i="46"/>
  <c r="B44" i="46" s="1"/>
  <c r="E53" i="1" s="1"/>
  <c r="B40" i="45"/>
  <c r="B24" i="45"/>
  <c r="B24" i="44"/>
  <c r="B44" i="44" s="1"/>
  <c r="E51" i="1" s="1"/>
  <c r="B40" i="43"/>
  <c r="B24" i="43"/>
  <c r="B24" i="42"/>
  <c r="B40" i="41"/>
  <c r="B24" i="41"/>
  <c r="B24" i="40"/>
  <c r="B44" i="40" s="1"/>
  <c r="E47" i="1" s="1"/>
  <c r="B24" i="39"/>
  <c r="B24" i="38"/>
  <c r="B40" i="37"/>
  <c r="B24" i="37"/>
  <c r="B40" i="36"/>
  <c r="B24" i="36"/>
  <c r="B44" i="36" s="1"/>
  <c r="E43" i="1" s="1"/>
  <c r="B40" i="34"/>
  <c r="B24" i="34"/>
  <c r="B44" i="34" s="1"/>
  <c r="E41" i="1" s="1"/>
  <c r="B24" i="32"/>
  <c r="B44" i="32" s="1"/>
  <c r="E40" i="1" s="1"/>
  <c r="B24" i="31"/>
  <c r="B24" i="30"/>
  <c r="B44" i="30" s="1"/>
  <c r="E38" i="1" s="1"/>
  <c r="B24" i="29"/>
  <c r="B44" i="29" s="1"/>
  <c r="E37" i="1" s="1"/>
  <c r="B24" i="28"/>
  <c r="B40" i="27"/>
  <c r="B24" i="27"/>
  <c r="B24" i="26"/>
  <c r="B40" i="25"/>
  <c r="B24" i="25"/>
  <c r="B24" i="24"/>
  <c r="B40" i="22"/>
  <c r="B24" i="22"/>
  <c r="B40" i="21"/>
  <c r="B24" i="21"/>
  <c r="B40" i="20"/>
  <c r="B24" i="20"/>
  <c r="B40" i="19"/>
  <c r="B24" i="19"/>
  <c r="B44" i="19" s="1"/>
  <c r="E28" i="1" s="1"/>
  <c r="B24" i="18"/>
  <c r="B40" i="17"/>
  <c r="B24" i="17"/>
  <c r="B24" i="16"/>
  <c r="B40" i="15"/>
  <c r="B44" i="15" s="1"/>
  <c r="E24" i="1" s="1"/>
  <c r="B24" i="14"/>
  <c r="B40" i="13"/>
  <c r="B24" i="13"/>
  <c r="B24" i="12"/>
  <c r="B44" i="12" s="1"/>
  <c r="E21" i="1" s="1"/>
  <c r="B24" i="11"/>
  <c r="B44" i="11" s="1"/>
  <c r="E20" i="1" s="1"/>
  <c r="B40" i="10"/>
  <c r="B24" i="10"/>
  <c r="B24" i="9"/>
  <c r="B44" i="9" s="1"/>
  <c r="E18" i="1" s="1"/>
  <c r="B40" i="8"/>
  <c r="B40" i="7"/>
  <c r="B24" i="7"/>
  <c r="B39" i="6"/>
  <c r="B36" i="6"/>
  <c r="B33" i="6"/>
  <c r="B30" i="6"/>
  <c r="B23" i="6"/>
  <c r="B20" i="6"/>
  <c r="B17" i="6"/>
  <c r="B14" i="6"/>
  <c r="B11" i="6"/>
  <c r="B8" i="6"/>
  <c r="B39" i="5"/>
  <c r="B36" i="5"/>
  <c r="B33" i="5"/>
  <c r="B30" i="5"/>
  <c r="B23" i="5"/>
  <c r="B20" i="5"/>
  <c r="B17" i="5"/>
  <c r="B14" i="5"/>
  <c r="B11" i="5"/>
  <c r="B8" i="5"/>
  <c r="B39" i="4"/>
  <c r="B36" i="4"/>
  <c r="B33" i="4"/>
  <c r="B30" i="4"/>
  <c r="B23" i="4"/>
  <c r="B20" i="4"/>
  <c r="B17" i="4"/>
  <c r="B14" i="4"/>
  <c r="B11" i="4"/>
  <c r="B8" i="4"/>
  <c r="B44" i="28" l="1"/>
  <c r="E36" i="1" s="1"/>
  <c r="B44" i="18"/>
  <c r="E27" i="1" s="1"/>
  <c r="B44" i="51"/>
  <c r="E58" i="1" s="1"/>
  <c r="J58" i="1" s="1"/>
  <c r="O58" i="1" s="1"/>
  <c r="P61" i="1"/>
  <c r="B44" i="20"/>
  <c r="E29" i="1" s="1"/>
  <c r="H29" i="1" s="1"/>
  <c r="B44" i="31"/>
  <c r="E39" i="1" s="1"/>
  <c r="J39" i="1" s="1"/>
  <c r="O39" i="1" s="1"/>
  <c r="B44" i="26"/>
  <c r="E34" i="1" s="1"/>
  <c r="I34" i="1" s="1"/>
  <c r="B44" i="38"/>
  <c r="E45" i="1" s="1"/>
  <c r="J45" i="1" s="1"/>
  <c r="Q45" i="1" s="1"/>
  <c r="B44" i="8"/>
  <c r="E17" i="1" s="1"/>
  <c r="I17" i="1" s="1"/>
  <c r="B44" i="39"/>
  <c r="E46" i="1" s="1"/>
  <c r="H46" i="1" s="1"/>
  <c r="B44" i="42"/>
  <c r="E49" i="1" s="1"/>
  <c r="H49" i="1" s="1"/>
  <c r="R61" i="1"/>
  <c r="O61" i="1"/>
  <c r="B44" i="16"/>
  <c r="E25" i="1" s="1"/>
  <c r="J25" i="1" s="1"/>
  <c r="Q25" i="1" s="1"/>
  <c r="B44" i="14"/>
  <c r="E23" i="1" s="1"/>
  <c r="H23" i="1" s="1"/>
  <c r="B44" i="25"/>
  <c r="E33" i="1" s="1"/>
  <c r="H33" i="1" s="1"/>
  <c r="B44" i="27"/>
  <c r="E35" i="1" s="1"/>
  <c r="H35" i="1" s="1"/>
  <c r="B44" i="37"/>
  <c r="E44" i="1" s="1"/>
  <c r="J44" i="1" s="1"/>
  <c r="S44" i="1" s="1"/>
  <c r="B44" i="43"/>
  <c r="E50" i="1" s="1"/>
  <c r="H50" i="1" s="1"/>
  <c r="B44" i="50"/>
  <c r="E57" i="1" s="1"/>
  <c r="H57" i="1" s="1"/>
  <c r="S61" i="1"/>
  <c r="B44" i="45"/>
  <c r="E52" i="1" s="1"/>
  <c r="J52" i="1" s="1"/>
  <c r="S52" i="1" s="1"/>
  <c r="B44" i="41"/>
  <c r="E48" i="1" s="1"/>
  <c r="H48" i="1" s="1"/>
  <c r="B44" i="17"/>
  <c r="E26" i="1" s="1"/>
  <c r="J26" i="1" s="1"/>
  <c r="O26" i="1" s="1"/>
  <c r="I41" i="1"/>
  <c r="J41" i="1"/>
  <c r="Q41" i="1" s="1"/>
  <c r="H41" i="1"/>
  <c r="I49" i="1"/>
  <c r="J29" i="1"/>
  <c r="O29" i="1" s="1"/>
  <c r="H42" i="1"/>
  <c r="I42" i="1"/>
  <c r="J42" i="1"/>
  <c r="P42" i="1" s="1"/>
  <c r="H21" i="1"/>
  <c r="I21" i="1"/>
  <c r="J21" i="1"/>
  <c r="R21" i="1" s="1"/>
  <c r="I24" i="1"/>
  <c r="J24" i="1"/>
  <c r="Q24" i="1" s="1"/>
  <c r="H24" i="1"/>
  <c r="H53" i="1"/>
  <c r="J53" i="1"/>
  <c r="I53" i="1"/>
  <c r="H43" i="1"/>
  <c r="J43" i="1"/>
  <c r="R43" i="1" s="1"/>
  <c r="I43" i="1"/>
  <c r="B44" i="10"/>
  <c r="E19" i="1" s="1"/>
  <c r="B44" i="21"/>
  <c r="E30" i="1" s="1"/>
  <c r="B44" i="24"/>
  <c r="E32" i="1" s="1"/>
  <c r="B44" i="48"/>
  <c r="E55" i="1" s="1"/>
  <c r="H18" i="1"/>
  <c r="I18" i="1"/>
  <c r="J18" i="1"/>
  <c r="Q18" i="1" s="1"/>
  <c r="H28" i="1"/>
  <c r="J28" i="1"/>
  <c r="R28" i="1" s="1"/>
  <c r="I28" i="1"/>
  <c r="H54" i="1"/>
  <c r="J54" i="1"/>
  <c r="O54" i="1" s="1"/>
  <c r="I54" i="1"/>
  <c r="B44" i="13"/>
  <c r="E22" i="1" s="1"/>
  <c r="I27" i="1"/>
  <c r="H27" i="1"/>
  <c r="J27" i="1"/>
  <c r="O27" i="1" s="1"/>
  <c r="H36" i="1"/>
  <c r="J36" i="1"/>
  <c r="O36" i="1" s="1"/>
  <c r="I36" i="1"/>
  <c r="I38" i="1"/>
  <c r="J38" i="1"/>
  <c r="P38" i="1" s="1"/>
  <c r="H38" i="1"/>
  <c r="I56" i="1"/>
  <c r="H56" i="1"/>
  <c r="J56" i="1"/>
  <c r="S56" i="1" s="1"/>
  <c r="H20" i="1"/>
  <c r="I20" i="1"/>
  <c r="J20" i="1"/>
  <c r="R20" i="1" s="1"/>
  <c r="B44" i="22"/>
  <c r="E31" i="1" s="1"/>
  <c r="H37" i="1"/>
  <c r="I37" i="1"/>
  <c r="J37" i="1"/>
  <c r="P37" i="1" s="1"/>
  <c r="H47" i="1"/>
  <c r="J47" i="1"/>
  <c r="O47" i="1" s="1"/>
  <c r="I47" i="1"/>
  <c r="H51" i="1"/>
  <c r="I51" i="1"/>
  <c r="J51" i="1"/>
  <c r="O51" i="1" s="1"/>
  <c r="I40" i="1"/>
  <c r="H40" i="1"/>
  <c r="J40" i="1"/>
  <c r="P40" i="1" s="1"/>
  <c r="M18" i="1"/>
  <c r="G18" i="1" s="1"/>
  <c r="B44" i="7"/>
  <c r="E16" i="1" s="1"/>
  <c r="B40" i="6"/>
  <c r="B24" i="6"/>
  <c r="B40" i="5"/>
  <c r="B24" i="5"/>
  <c r="B44" i="5" s="1"/>
  <c r="E14" i="1" s="1"/>
  <c r="B40" i="4"/>
  <c r="B24" i="4"/>
  <c r="B33" i="3"/>
  <c r="I57" i="1" l="1"/>
  <c r="J57" i="1"/>
  <c r="Q57" i="1" s="1"/>
  <c r="I26" i="1"/>
  <c r="H45" i="1"/>
  <c r="I45" i="1"/>
  <c r="J33" i="1"/>
  <c r="S33" i="1" s="1"/>
  <c r="I33" i="1"/>
  <c r="H26" i="1"/>
  <c r="I39" i="1"/>
  <c r="R37" i="1"/>
  <c r="I25" i="1"/>
  <c r="I44" i="1"/>
  <c r="H17" i="1"/>
  <c r="J23" i="1"/>
  <c r="R23" i="1" s="1"/>
  <c r="J35" i="1"/>
  <c r="O35" i="1" s="1"/>
  <c r="J17" i="1"/>
  <c r="Q17" i="1" s="1"/>
  <c r="I29" i="1"/>
  <c r="H25" i="1"/>
  <c r="J46" i="1"/>
  <c r="Q46" i="1" s="1"/>
  <c r="S47" i="1"/>
  <c r="S37" i="1"/>
  <c r="I46" i="1"/>
  <c r="H44" i="1"/>
  <c r="Q54" i="1"/>
  <c r="I35" i="1"/>
  <c r="U17" i="1"/>
  <c r="V17" i="1" s="1"/>
  <c r="H39" i="1"/>
  <c r="O43" i="1"/>
  <c r="H58" i="1"/>
  <c r="I58" i="1"/>
  <c r="S40" i="1"/>
  <c r="Q47" i="1"/>
  <c r="P27" i="1"/>
  <c r="S28" i="1"/>
  <c r="P41" i="1"/>
  <c r="P39" i="1"/>
  <c r="Q28" i="1"/>
  <c r="O18" i="1"/>
  <c r="S43" i="1"/>
  <c r="R39" i="1"/>
  <c r="O20" i="1"/>
  <c r="P20" i="1"/>
  <c r="S18" i="1"/>
  <c r="Q43" i="1"/>
  <c r="S21" i="1"/>
  <c r="R42" i="1"/>
  <c r="S45" i="1"/>
  <c r="P58" i="1"/>
  <c r="J49" i="1"/>
  <c r="Q49" i="1" s="1"/>
  <c r="S39" i="1"/>
  <c r="O56" i="1"/>
  <c r="S23" i="1"/>
  <c r="S54" i="1"/>
  <c r="J50" i="1"/>
  <c r="O50" i="1" s="1"/>
  <c r="J34" i="1"/>
  <c r="R34" i="1" s="1"/>
  <c r="P17" i="1"/>
  <c r="R25" i="1"/>
  <c r="Q56" i="1"/>
  <c r="I23" i="1"/>
  <c r="Q44" i="1"/>
  <c r="R36" i="1"/>
  <c r="R54" i="1"/>
  <c r="R45" i="1"/>
  <c r="I50" i="1"/>
  <c r="S41" i="1"/>
  <c r="H34" i="1"/>
  <c r="B44" i="4"/>
  <c r="E13" i="1" s="1"/>
  <c r="J13" i="1" s="1"/>
  <c r="S25" i="1"/>
  <c r="S20" i="1"/>
  <c r="R56" i="1"/>
  <c r="S38" i="1"/>
  <c r="O23" i="1"/>
  <c r="S36" i="1"/>
  <c r="O28" i="1"/>
  <c r="S53" i="1"/>
  <c r="S24" i="1"/>
  <c r="P21" i="1"/>
  <c r="O21" i="1"/>
  <c r="O45" i="1"/>
  <c r="R41" i="1"/>
  <c r="H52" i="1"/>
  <c r="I52" i="1"/>
  <c r="R52" i="1"/>
  <c r="S51" i="1"/>
  <c r="Q51" i="1"/>
  <c r="I48" i="1"/>
  <c r="J48" i="1"/>
  <c r="R48" i="1" s="1"/>
  <c r="R47" i="1"/>
  <c r="R33" i="1"/>
  <c r="U14" i="1"/>
  <c r="V14" i="1" s="1"/>
  <c r="I14" i="1"/>
  <c r="H14" i="1"/>
  <c r="J14" i="1"/>
  <c r="O14" i="1" s="1"/>
  <c r="U16" i="1"/>
  <c r="V16" i="1" s="1"/>
  <c r="H16" i="1"/>
  <c r="I16" i="1"/>
  <c r="J16" i="1"/>
  <c r="S16" i="1" s="1"/>
  <c r="R40" i="1"/>
  <c r="O37" i="1"/>
  <c r="I31" i="1"/>
  <c r="H31" i="1"/>
  <c r="J31" i="1"/>
  <c r="Q31" i="1" s="1"/>
  <c r="O25" i="1"/>
  <c r="O38" i="1"/>
  <c r="Q23" i="1"/>
  <c r="R44" i="1"/>
  <c r="O33" i="1"/>
  <c r="S27" i="1"/>
  <c r="U18" i="1"/>
  <c r="V18" i="1" s="1"/>
  <c r="H55" i="1"/>
  <c r="I55" i="1"/>
  <c r="J55" i="1"/>
  <c r="O55" i="1" s="1"/>
  <c r="P52" i="1"/>
  <c r="S26" i="1"/>
  <c r="Q26" i="1"/>
  <c r="R53" i="1"/>
  <c r="R24" i="1"/>
  <c r="S42" i="1"/>
  <c r="R58" i="1"/>
  <c r="S29" i="1"/>
  <c r="H19" i="1"/>
  <c r="J19" i="1"/>
  <c r="R19" i="1" s="1"/>
  <c r="I19" i="1"/>
  <c r="O57" i="1"/>
  <c r="O44" i="1"/>
  <c r="R27" i="1"/>
  <c r="I32" i="1"/>
  <c r="J32" i="1"/>
  <c r="R32" i="1" s="1"/>
  <c r="H32" i="1"/>
  <c r="R26" i="1"/>
  <c r="O24" i="1"/>
  <c r="R29" i="1"/>
  <c r="B44" i="6"/>
  <c r="E15" i="1" s="1"/>
  <c r="R51" i="1"/>
  <c r="R38" i="1"/>
  <c r="S57" i="1"/>
  <c r="P36" i="1"/>
  <c r="J22" i="1"/>
  <c r="Q22" i="1" s="1"/>
  <c r="H22" i="1"/>
  <c r="I22" i="1"/>
  <c r="R18" i="1"/>
  <c r="J30" i="1"/>
  <c r="Q30" i="1" s="1"/>
  <c r="I30" i="1"/>
  <c r="H30" i="1"/>
  <c r="O53" i="1"/>
  <c r="Q42" i="1"/>
  <c r="S58" i="1"/>
  <c r="P29" i="1"/>
  <c r="O40" i="1"/>
  <c r="P18" i="1"/>
  <c r="M19" i="1"/>
  <c r="G19" i="1" s="1"/>
  <c r="B2" i="3"/>
  <c r="B39" i="3"/>
  <c r="B36" i="3"/>
  <c r="B30" i="3"/>
  <c r="B23" i="3"/>
  <c r="B20" i="3"/>
  <c r="B17" i="3"/>
  <c r="B14" i="3"/>
  <c r="B11" i="3"/>
  <c r="B8" i="3"/>
  <c r="O13" i="1" l="1"/>
  <c r="P35" i="1"/>
  <c r="S17" i="1"/>
  <c r="R35" i="1"/>
  <c r="S35" i="1"/>
  <c r="R17" i="1"/>
  <c r="O17" i="1"/>
  <c r="S46" i="1"/>
  <c r="S31" i="1"/>
  <c r="R49" i="1"/>
  <c r="Q14" i="1"/>
  <c r="R46" i="1"/>
  <c r="O46" i="1"/>
  <c r="S49" i="1"/>
  <c r="O49" i="1"/>
  <c r="Q34" i="1"/>
  <c r="P14" i="1"/>
  <c r="R16" i="1"/>
  <c r="O16" i="1"/>
  <c r="S13" i="1"/>
  <c r="P13" i="1"/>
  <c r="Q13" i="1"/>
  <c r="H13" i="1"/>
  <c r="U13" i="1"/>
  <c r="V13" i="1" s="1"/>
  <c r="I13" i="1"/>
  <c r="O19" i="1"/>
  <c r="P50" i="1"/>
  <c r="S50" i="1"/>
  <c r="R22" i="1"/>
  <c r="O32" i="1"/>
  <c r="R13" i="1"/>
  <c r="Q19" i="1"/>
  <c r="Q16" i="1"/>
  <c r="R14" i="1"/>
  <c r="S34" i="1"/>
  <c r="O34" i="1"/>
  <c r="R50" i="1"/>
  <c r="O48" i="1"/>
  <c r="S48" i="1"/>
  <c r="Q55" i="1"/>
  <c r="R30" i="1"/>
  <c r="O30" i="1"/>
  <c r="O22" i="1"/>
  <c r="S32" i="1"/>
  <c r="S19" i="1"/>
  <c r="R55" i="1"/>
  <c r="R31" i="1"/>
  <c r="O31" i="1"/>
  <c r="S30" i="1"/>
  <c r="S22" i="1"/>
  <c r="U15" i="1"/>
  <c r="V15" i="1" s="1"/>
  <c r="H15" i="1"/>
  <c r="I15" i="1"/>
  <c r="J15" i="1"/>
  <c r="R15" i="1" s="1"/>
  <c r="P15" i="1"/>
  <c r="P32" i="1"/>
  <c r="S55" i="1"/>
  <c r="P16" i="1"/>
  <c r="S14" i="1"/>
  <c r="U19" i="1"/>
  <c r="V19" i="1" s="1"/>
  <c r="P19" i="1"/>
  <c r="M20" i="1"/>
  <c r="B2" i="5"/>
  <c r="B2" i="4"/>
  <c r="B24" i="3"/>
  <c r="B40" i="3"/>
  <c r="B44" i="3" s="1"/>
  <c r="E12" i="1" s="1"/>
  <c r="Q15" i="1" l="1"/>
  <c r="H12" i="1"/>
  <c r="U12" i="1"/>
  <c r="V12" i="1" s="1"/>
  <c r="I12" i="1"/>
  <c r="J12" i="1"/>
  <c r="S12" i="1" s="1"/>
  <c r="G20" i="1"/>
  <c r="Q20" i="1" s="1"/>
  <c r="U20" i="1"/>
  <c r="V20" i="1" s="1"/>
  <c r="O15" i="1"/>
  <c r="S15" i="1"/>
  <c r="M21" i="1"/>
  <c r="M22" i="1"/>
  <c r="B2" i="7"/>
  <c r="B2" i="6"/>
  <c r="R12" i="1" l="1"/>
  <c r="O12" i="1"/>
  <c r="G22" i="1"/>
  <c r="P22" i="1" s="1"/>
  <c r="U22" i="1"/>
  <c r="V22" i="1" s="1"/>
  <c r="P12" i="1"/>
  <c r="Q12" i="1"/>
  <c r="G21" i="1"/>
  <c r="Q21" i="1" s="1"/>
  <c r="U21" i="1"/>
  <c r="V21" i="1" s="1"/>
  <c r="M23" i="1"/>
  <c r="B2" i="8"/>
  <c r="B2" i="9"/>
  <c r="G23" i="1" l="1"/>
  <c r="P23" i="1" s="1"/>
  <c r="U23" i="1"/>
  <c r="V23" i="1" s="1"/>
  <c r="M24" i="1"/>
  <c r="B2" i="10"/>
  <c r="G24" i="1" l="1"/>
  <c r="P24" i="1" s="1"/>
  <c r="U24" i="1"/>
  <c r="V24" i="1" s="1"/>
  <c r="M25" i="1"/>
  <c r="B2" i="11"/>
  <c r="G25" i="1" l="1"/>
  <c r="P25" i="1" s="1"/>
  <c r="U25" i="1"/>
  <c r="V25" i="1" s="1"/>
  <c r="M26" i="1"/>
  <c r="B2" i="12"/>
  <c r="G26" i="1" l="1"/>
  <c r="P26" i="1" s="1"/>
  <c r="U26" i="1"/>
  <c r="V26" i="1" s="1"/>
  <c r="M27" i="1"/>
  <c r="B2" i="15"/>
  <c r="B2" i="13"/>
  <c r="B2" i="14"/>
  <c r="G27" i="1" l="1"/>
  <c r="Q27" i="1" s="1"/>
  <c r="U27" i="1"/>
  <c r="V27" i="1" s="1"/>
  <c r="M28" i="1"/>
  <c r="B2" i="16"/>
  <c r="G28" i="1" l="1"/>
  <c r="P28" i="1" s="1"/>
  <c r="U28" i="1"/>
  <c r="V28" i="1" s="1"/>
  <c r="M29" i="1"/>
  <c r="G29" i="1" s="1"/>
  <c r="B2" i="17"/>
  <c r="Q29" i="1" l="1"/>
  <c r="U29" i="1"/>
  <c r="V29" i="1" s="1"/>
  <c r="M30" i="1"/>
  <c r="B2" i="18"/>
  <c r="G30" i="1" l="1"/>
  <c r="P30" i="1" s="1"/>
  <c r="U30" i="1"/>
  <c r="V30" i="1" s="1"/>
  <c r="M31" i="1"/>
  <c r="B2" i="19"/>
  <c r="G31" i="1" l="1"/>
  <c r="P31" i="1" s="1"/>
  <c r="U31" i="1"/>
  <c r="V31" i="1" s="1"/>
  <c r="M32" i="1"/>
  <c r="B2" i="20"/>
  <c r="G32" i="1" l="1"/>
  <c r="Q32" i="1" s="1"/>
  <c r="U32" i="1"/>
  <c r="V32" i="1" s="1"/>
  <c r="M33" i="1"/>
  <c r="B2" i="21"/>
  <c r="G33" i="1" l="1"/>
  <c r="U33" i="1"/>
  <c r="V33" i="1" s="1"/>
  <c r="M34" i="1"/>
  <c r="G34" i="1" s="1"/>
  <c r="B2" i="22"/>
  <c r="P33" i="1" l="1"/>
  <c r="Q33" i="1"/>
  <c r="U34" i="1"/>
  <c r="V34" i="1" s="1"/>
  <c r="M35" i="1"/>
  <c r="P34" i="1"/>
  <c r="B2" i="24"/>
  <c r="G35" i="1" l="1"/>
  <c r="Q35" i="1" s="1"/>
  <c r="U35" i="1"/>
  <c r="V35" i="1" s="1"/>
  <c r="M36" i="1"/>
  <c r="B2" i="25"/>
  <c r="G36" i="1" l="1"/>
  <c r="Q36" i="1" s="1"/>
  <c r="U36" i="1"/>
  <c r="V36" i="1" s="1"/>
  <c r="M37" i="1"/>
  <c r="B2" i="26"/>
  <c r="G37" i="1" l="1"/>
  <c r="Q37" i="1" s="1"/>
  <c r="U37" i="1"/>
  <c r="V37" i="1" s="1"/>
  <c r="M38" i="1"/>
  <c r="B2" i="27"/>
  <c r="G38" i="1" l="1"/>
  <c r="Q38" i="1" s="1"/>
  <c r="U38" i="1"/>
  <c r="V38" i="1" s="1"/>
  <c r="M39" i="1"/>
  <c r="B2" i="28"/>
  <c r="G39" i="1" l="1"/>
  <c r="Q39" i="1" s="1"/>
  <c r="U39" i="1"/>
  <c r="V39" i="1" s="1"/>
  <c r="M40" i="1"/>
  <c r="B2" i="29"/>
  <c r="G40" i="1" l="1"/>
  <c r="Q40" i="1" s="1"/>
  <c r="U40" i="1"/>
  <c r="V40" i="1" s="1"/>
  <c r="M41" i="1"/>
  <c r="B2" i="30"/>
  <c r="G41" i="1" l="1"/>
  <c r="O41" i="1" s="1"/>
  <c r="U41" i="1"/>
  <c r="V41" i="1" s="1"/>
  <c r="M42" i="1"/>
  <c r="B2" i="31"/>
  <c r="G42" i="1" l="1"/>
  <c r="O42" i="1" s="1"/>
  <c r="U42" i="1"/>
  <c r="V42" i="1" s="1"/>
  <c r="M43" i="1"/>
  <c r="B2" i="32"/>
  <c r="G43" i="1" l="1"/>
  <c r="P43" i="1" s="1"/>
  <c r="U43" i="1"/>
  <c r="V43" i="1" s="1"/>
  <c r="M44" i="1"/>
  <c r="G44" i="1" s="1"/>
  <c r="B2" i="34"/>
  <c r="U44" i="1" l="1"/>
  <c r="V44" i="1" s="1"/>
  <c r="M45" i="1"/>
  <c r="P44" i="1"/>
  <c r="B2" i="35"/>
  <c r="G45" i="1" l="1"/>
  <c r="P45" i="1" s="1"/>
  <c r="U45" i="1"/>
  <c r="V45" i="1" s="1"/>
  <c r="M46" i="1"/>
  <c r="B2" i="36"/>
  <c r="G46" i="1" l="1"/>
  <c r="P46" i="1" s="1"/>
  <c r="U46" i="1"/>
  <c r="V46" i="1" s="1"/>
  <c r="M47" i="1"/>
  <c r="B2" i="37"/>
  <c r="G47" i="1" l="1"/>
  <c r="P47" i="1" s="1"/>
  <c r="U47" i="1"/>
  <c r="V47" i="1" s="1"/>
  <c r="M48" i="1"/>
  <c r="B2" i="38"/>
  <c r="G48" i="1" l="1"/>
  <c r="U48" i="1"/>
  <c r="V48" i="1" s="1"/>
  <c r="M49" i="1"/>
  <c r="B2" i="39"/>
  <c r="P48" i="1" l="1"/>
  <c r="Q48" i="1"/>
  <c r="G49" i="1"/>
  <c r="P49" i="1" s="1"/>
  <c r="U49" i="1"/>
  <c r="V49" i="1" s="1"/>
  <c r="M50" i="1"/>
  <c r="B2" i="40"/>
  <c r="G50" i="1" l="1"/>
  <c r="Q50" i="1" s="1"/>
  <c r="U50" i="1"/>
  <c r="V50" i="1" s="1"/>
  <c r="M51" i="1"/>
  <c r="B2" i="41"/>
  <c r="G51" i="1" l="1"/>
  <c r="P51" i="1" s="1"/>
  <c r="U51" i="1"/>
  <c r="V51" i="1" s="1"/>
  <c r="M52" i="1"/>
  <c r="B2" i="42"/>
  <c r="G52" i="1" l="1"/>
  <c r="U52" i="1"/>
  <c r="V52" i="1" s="1"/>
  <c r="M53" i="1"/>
  <c r="B2" i="43"/>
  <c r="O52" i="1" l="1"/>
  <c r="Q52" i="1"/>
  <c r="G53" i="1"/>
  <c r="U53" i="1"/>
  <c r="V53" i="1" s="1"/>
  <c r="M54" i="1"/>
  <c r="B2" i="44"/>
  <c r="P53" i="1" l="1"/>
  <c r="Q53" i="1"/>
  <c r="G54" i="1"/>
  <c r="P54" i="1" s="1"/>
  <c r="U54" i="1"/>
  <c r="V54" i="1" s="1"/>
  <c r="M55" i="1"/>
  <c r="B2" i="45"/>
  <c r="G55" i="1" l="1"/>
  <c r="P55" i="1" s="1"/>
  <c r="U55" i="1"/>
  <c r="V55" i="1" s="1"/>
  <c r="M56" i="1"/>
  <c r="B2" i="46"/>
  <c r="G56" i="1" l="1"/>
  <c r="P56" i="1" s="1"/>
  <c r="U56" i="1"/>
  <c r="V56" i="1" s="1"/>
  <c r="M57" i="1"/>
  <c r="B2" i="47"/>
  <c r="G57" i="1" l="1"/>
  <c r="U57" i="1"/>
  <c r="V57" i="1" s="1"/>
  <c r="M58" i="1"/>
  <c r="G58" i="1" s="1"/>
  <c r="B2" i="48"/>
  <c r="P57" i="1" l="1"/>
  <c r="R57" i="1"/>
  <c r="U58" i="1"/>
  <c r="V58" i="1" s="1"/>
  <c r="Q58" i="1"/>
  <c r="B2" i="49"/>
  <c r="B2" i="50" l="1"/>
  <c r="B2" i="52" l="1"/>
  <c r="B2" i="51"/>
</calcChain>
</file>

<file path=xl/connections.xml><?xml version="1.0" encoding="utf-8"?>
<connections xmlns="http://schemas.openxmlformats.org/spreadsheetml/2006/main">
  <connection id="1" keepAlive="1" name="ThisWorkbookDataModel" description="Modello di dati"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Indice Schede!$F$11:$F$58" type="102" refreshedVersion="5" minRefreshableVersion="5">
    <extLst>
      <ext xmlns:x15="http://schemas.microsoft.com/office/spreadsheetml/2010/11/main" uri="{DE250136-89BD-433C-8126-D09CA5730AF9}">
        <x15:connection id="Intervallo-f8e15a35-062e-4b2b-9627-7f6d5c76667f" autoDelete="1">
          <x15:rangePr sourceName="_xlcn.WorksheetConnection_IndiceSchedeF11F581"/>
        </x15:connection>
      </ext>
    </extLst>
  </connection>
  <connection id="3" name="WorksheetConnection_Indice Schede!$N$10:$R$63" type="102" refreshedVersion="5" minRefreshableVersion="5">
    <extLst>
      <ext xmlns:x15="http://schemas.microsoft.com/office/spreadsheetml/2010/11/main" uri="{DE250136-89BD-433C-8126-D09CA5730AF9}">
        <x15:connection id="Intervallo1-becca46c-d094-4ace-b0cc-b1c30203dbb2" autoDelete="1">
          <x15:rangePr sourceName="_xlcn.WorksheetConnection_IndiceSchedeN10R631"/>
        </x15:connection>
      </ext>
    </extLst>
  </connection>
  <connection id="4" name="WorksheetConnection_RISCHIO2.xlsx!'Indice Schede'!$F$10:$F$58" type="102" refreshedVersion="5" minRefreshableVersion="5">
    <extLst>
      <ext xmlns:x15="http://schemas.microsoft.com/office/spreadsheetml/2010/11/main" uri="{DE250136-89BD-433C-8126-D09CA5730AF9}">
        <x15:connection id="Indice Schede   F 10  F 58-8ddd3b55-e471-4162-a5cd-2b69d447873e" autoDelete="1">
          <x15:rangePr sourceName="_xlcn.WorksheetConnection_RISCHIO2.xlsxIndiceSchedeF10F581"/>
        </x15:connection>
      </ext>
    </extLst>
  </connection>
</connections>
</file>

<file path=xl/sharedStrings.xml><?xml version="1.0" encoding="utf-8"?>
<sst xmlns="http://schemas.openxmlformats.org/spreadsheetml/2006/main" count="9856" uniqueCount="347">
  <si>
    <t>Num. scheda</t>
  </si>
  <si>
    <t>Procedimento o sottoprocedimento a rischio</t>
  </si>
  <si>
    <t xml:space="preserve">Concorso per la progressione in carriera del personale </t>
  </si>
  <si>
    <t xml:space="preserve">Selezione per l'affidamento di un incarico professionale </t>
  </si>
  <si>
    <t>Affidamento mediante procedura aperta (o ristretta) di lavori, servizi, forniture</t>
  </si>
  <si>
    <t>Affidamento diretto di lavori, servizi o forniture</t>
  </si>
  <si>
    <t>Permesso di costruire in aree assoggettate ad autorizzazione paesaggistica</t>
  </si>
  <si>
    <t>Provvedimenti di pianificazione urbanistica generale</t>
  </si>
  <si>
    <t>Provvedimenti di pianificazione urbanistica attuativa</t>
  </si>
  <si>
    <t xml:space="preserve">Levata dei protesti </t>
  </si>
  <si>
    <t>Gestione delle sanzioni per violazione del CDS</t>
  </si>
  <si>
    <t>Accertamenti con adesione dei tributi locali</t>
  </si>
  <si>
    <t>Accertamenti e controlli sugli abusi edilizi</t>
  </si>
  <si>
    <t>Incentivi economici al personale (produttività e retribuzioni di risultato)</t>
  </si>
  <si>
    <t>Autorizzazione all’occupazione del suolo pubblico</t>
  </si>
  <si>
    <t>Documenti di identità</t>
  </si>
  <si>
    <t>Servizi per minori e famiglie</t>
  </si>
  <si>
    <t>Servizi assistenziali e socio-sanitari per anziani</t>
  </si>
  <si>
    <t>Servizi per disabili</t>
  </si>
  <si>
    <t>Servizi per adulti in difficoltà</t>
  </si>
  <si>
    <t>Servizi di integrazione dei cittadini stranieri</t>
  </si>
  <si>
    <t>Raccolta e smaltimento rifiuti</t>
  </si>
  <si>
    <t>Gestione delle sepolture e dei loculi</t>
  </si>
  <si>
    <t>Gestione delle tombe di famiglia</t>
  </si>
  <si>
    <t>Rilascio di patrocini</t>
  </si>
  <si>
    <t>Gestione degli alloggi pubblici</t>
  </si>
  <si>
    <t>Vigilanza sulla circolazione e la sosta</t>
  </si>
  <si>
    <t>Affidamenti in house</t>
  </si>
  <si>
    <t>Controlli sull'uso del territorio</t>
  </si>
  <si>
    <t>Indice schede per la valutazione del rischio</t>
  </si>
  <si>
    <t>SI</t>
  </si>
  <si>
    <t>NO</t>
  </si>
  <si>
    <t>Concorso per l'assunzione di personale</t>
  </si>
  <si>
    <t>1. Valutazione della probabilità</t>
  </si>
  <si>
    <t xml:space="preserve">Criteri </t>
  </si>
  <si>
    <t xml:space="preserve">Punteggi </t>
  </si>
  <si>
    <t>Criterio 1: discrezionalità</t>
  </si>
  <si>
    <t>Il processo è discrezionale?</t>
  </si>
  <si>
    <t>No, è del tutto vincolato = 1</t>
  </si>
  <si>
    <t>È parzialmente vincolato dalla legge e da atti amministrativi (regolamenti, direttive, circolari) = 2</t>
  </si>
  <si>
    <t>È parzialmente vincolato solo dalla legge = 3</t>
  </si>
  <si>
    <t>È parzialmente vincolato solo da atti amministrativi (regolamenti, direttive, circolari) = 4</t>
  </si>
  <si>
    <t>È altamente discrezionale = 5</t>
  </si>
  <si>
    <t xml:space="preserve">punteggio assegnato </t>
  </si>
  <si>
    <t>Criterio 2: rilevanza esterna</t>
  </si>
  <si>
    <t>Il processo produce effetti diretti all'esterno dell'amministrazione di riferimento ?</t>
  </si>
  <si>
    <t>No, ha come destinatario finale un ufficio interno = 2</t>
  </si>
  <si>
    <t>Si, il risultato del processo è rivolto direttamente ad utenti esterni = 5</t>
  </si>
  <si>
    <t>Criterio 3: complessità del processo</t>
  </si>
  <si>
    <t>Si tratta di un processo complesso che comporta il coinvolgimento di più amministrazioni (esclusi i controlli) in fasi successive per il conseguimento del risultato?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</si>
  <si>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</si>
  <si>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</si>
  <si>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</si>
  <si>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</si>
  <si>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</si>
  <si>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</si>
  <si>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</si>
  <si>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</si>
  <si>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Criterio 5: frazionabilità del processo</t>
  </si>
  <si>
    <t>No = 1</t>
  </si>
  <si>
    <t>Si = 5</t>
  </si>
  <si>
    <t>Criterio 6: controlli</t>
  </si>
  <si>
    <t>Anche sulla base dell'esperienza pregressa, il tipo di controllo applicato sul processo è adeguato a neutralizzare il rischio?</t>
  </si>
  <si>
    <t>Si, costituisce un efficace strumento di neutralizzazione = 1</t>
  </si>
  <si>
    <t>Si, è molto efficace = 2</t>
  </si>
  <si>
    <t>Si, per una percentuale approssimativa del 50% = 3</t>
  </si>
  <si>
    <t>Si, ma in minima parte = 4</t>
  </si>
  <si>
    <t>No, il rischio rimane indifferente = 5</t>
  </si>
  <si>
    <t>Valore stimato della probabilità</t>
  </si>
  <si>
    <t>0 = nessuna probabilità; 1 = improbabile; 2 = poco probabile; 3 = probabile; 4 = molto probabile; 5 = altamente probabile.</t>
  </si>
  <si>
    <t>-</t>
  </si>
  <si>
    <t>Seleziona da elenco:</t>
  </si>
  <si>
    <t>Il risultato finale del processo può essere raggiunto anche effettuando una pluralità di operazioni di entità economica ridotta che, considerate complessivamente, alla fine assicurano lo stesso risultato?</t>
  </si>
  <si>
    <t>Scheda</t>
  </si>
  <si>
    <t>Processo valutato?</t>
  </si>
  <si>
    <t>Torna all'indice</t>
  </si>
  <si>
    <t>Indice dei processi sottoposti a valutazione rischio 
(LINK ALLE SCHEDE)</t>
  </si>
  <si>
    <r>
      <t xml:space="preserve">Ogni scheda si compone di tre parti, la prima di </t>
    </r>
    <r>
      <rPr>
        <b/>
        <u/>
        <sz val="12"/>
        <color theme="1"/>
        <rFont val="Arial"/>
        <family val="2"/>
      </rPr>
      <t>valutazione delle probabilità</t>
    </r>
    <r>
      <rPr>
        <sz val="12"/>
        <color theme="1"/>
        <rFont val="Arial"/>
        <family val="2"/>
      </rPr>
      <t xml:space="preserve">, la seconda con la </t>
    </r>
    <r>
      <rPr>
        <b/>
        <u/>
        <sz val="12"/>
        <color theme="1"/>
        <rFont val="Arial"/>
        <family val="2"/>
      </rPr>
      <t>valutazione dell’impatto</t>
    </r>
    <r>
      <rPr>
        <sz val="12"/>
        <color theme="1"/>
        <rFont val="Arial"/>
        <family val="2"/>
      </rPr>
      <t xml:space="preserve"> e la terza con la </t>
    </r>
    <r>
      <rPr>
        <b/>
        <u/>
        <sz val="12"/>
        <color theme="1"/>
        <rFont val="Arial"/>
        <family val="2"/>
      </rPr>
      <t>valutazione complessiva del rischio</t>
    </r>
  </si>
  <si>
    <t>2. Valutazione dell'impatto</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</si>
  <si>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</si>
  <si>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</si>
  <si>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</si>
  <si>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</si>
  <si>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</si>
  <si>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</si>
  <si>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</si>
  <si>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</si>
  <si>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</si>
  <si>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</si>
  <si>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</si>
  <si>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</si>
  <si>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</si>
  <si>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</si>
  <si>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Valore stimato dell'impatto</t>
  </si>
  <si>
    <t>0 = nessun impatto; 1 = marginale; 2 = minore; 3 = soglia; 4 = serio; 5 = superiore</t>
  </si>
  <si>
    <t>3. Valutazione complessiva del rischio</t>
  </si>
  <si>
    <t>Fino a circa il 20% = 1</t>
  </si>
  <si>
    <t>Fino a circa il 40% = 2</t>
  </si>
  <si>
    <t>Fino a circa il 60% = 3</t>
  </si>
  <si>
    <t>Fino a circa lo 80% = 4</t>
  </si>
  <si>
    <t>Fino a circa il 100% = 5</t>
  </si>
  <si>
    <t>Processo valutato</t>
  </si>
  <si>
    <t>Controllo compilazione</t>
  </si>
  <si>
    <t>A livello di dirigente di ufficio non generale, ovvero posizione apicale o posizione organizzativa = 3</t>
  </si>
  <si>
    <t>A livello di addetto = 1</t>
  </si>
  <si>
    <t>A livello di collaboratore o funzionario = 2</t>
  </si>
  <si>
    <t>A livello di dirigente d'ufficio generale = 4</t>
  </si>
  <si>
    <t>A livello di capo dipartimento/segretario generale = 5</t>
  </si>
  <si>
    <t xml:space="preserve">Valutazione complessiva del rischio = probabilità * impatto </t>
  </si>
  <si>
    <t>Probabilità</t>
  </si>
  <si>
    <t>Impatto</t>
  </si>
  <si>
    <t>Rischio</t>
  </si>
  <si>
    <t>4. Misure specifiche da adottare nel triennio per ridurre ulteriormente il rischio</t>
  </si>
  <si>
    <t>Permesso di costruire</t>
  </si>
  <si>
    <t xml:space="preserve">Concessione di sovvenzioni, contributi, sussidi, ausili finanziari, nonché attribuzione di vantaggi economici di qualunque genere </t>
  </si>
  <si>
    <t>Gestione ordinaria delle entrate di bilancio</t>
  </si>
  <si>
    <t>Gestione ordinaria delle spese di bilancio</t>
  </si>
  <si>
    <t>Autorizzazioni ex artt. 68 e 69 del TULPS (spettacoli anche viaggianti, pubblici intrattenimenti, feste da ballo, esposizioni, gare)</t>
  </si>
  <si>
    <t>Permesso di costruire convenzionato</t>
  </si>
  <si>
    <t>Gestione del protocollo</t>
  </si>
  <si>
    <t>Gestione dell'archivio</t>
  </si>
  <si>
    <t>Organizzazione eventi</t>
  </si>
  <si>
    <t>Formazione di determinazioni, ordinanze, decreti ed altri atti amministrativi</t>
  </si>
  <si>
    <t>Designazione dei rappresentanti dell'ente presso enti, società, fondazioni</t>
  </si>
  <si>
    <t>INDICE DELLE SCHEDE</t>
  </si>
  <si>
    <r>
      <t xml:space="preserve">Ogni scheda si compone di tre parti, la prima di </t>
    </r>
    <r>
      <rPr>
        <b/>
        <i/>
        <u/>
        <sz val="10"/>
        <color theme="1"/>
        <rFont val="Arial"/>
        <family val="2"/>
      </rPr>
      <t>valutazione delle probabilità</t>
    </r>
    <r>
      <rPr>
        <i/>
        <sz val="10"/>
        <color theme="1"/>
        <rFont val="Arial"/>
        <family val="2"/>
      </rPr>
      <t xml:space="preserve">, la seconda, nella pagina successiva, con la </t>
    </r>
    <r>
      <rPr>
        <b/>
        <i/>
        <u/>
        <sz val="10"/>
        <color theme="1"/>
        <rFont val="Arial"/>
        <family val="2"/>
      </rPr>
      <t>valutazione dell’impatto</t>
    </r>
    <r>
      <rPr>
        <i/>
        <sz val="10"/>
        <color theme="1"/>
        <rFont val="Arial"/>
        <family val="2"/>
      </rPr>
      <t xml:space="preserve"> e la terza con la </t>
    </r>
    <r>
      <rPr>
        <b/>
        <i/>
        <u/>
        <sz val="10"/>
        <color theme="1"/>
        <rFont val="Arial"/>
        <family val="2"/>
      </rPr>
      <t>valutazione complessiva del rischio</t>
    </r>
  </si>
  <si>
    <t xml:space="preserve">02 - Concorso per la progressione in carriera del personale </t>
  </si>
  <si>
    <t>Probabilità (P)</t>
  </si>
  <si>
    <t>Impatto (I)</t>
  </si>
  <si>
    <t>Rischio (Pxl)</t>
  </si>
  <si>
    <t>45 - Vigilanza sulla circolazione e la sosta</t>
  </si>
  <si>
    <t>Rischio basso</t>
  </si>
  <si>
    <t>Richio medio-alto</t>
  </si>
  <si>
    <t>Rischio medio-basso</t>
  </si>
  <si>
    <t>Rischio alto</t>
  </si>
  <si>
    <t>Rischio medio</t>
  </si>
  <si>
    <t>10 - Provvedimenti di pianificazione urbanistica attuativa</t>
  </si>
  <si>
    <t xml:space="preserve">11 - Levata dei protesti </t>
  </si>
  <si>
    <t>12 - Gestione delle sanzioni per violazione del CDS</t>
  </si>
  <si>
    <t>13 - Gestione ordinaria delle entrate di bilancio</t>
  </si>
  <si>
    <t>14 - Gestione ordinaria delle spese di bilancio</t>
  </si>
  <si>
    <t>16 - Accertamenti con adesione dei tributi locali</t>
  </si>
  <si>
    <t>17 - Accertamenti e controlli sugli abusi edilizi</t>
  </si>
  <si>
    <t>18 - Incentivi economici al personale (produttività e retribuzioni di risultato)</t>
  </si>
  <si>
    <t>19 - Autorizzazione all’occupazione del suolo pubblico</t>
  </si>
  <si>
    <t>20 - Autorizzazioni ex artt. 68 e 69 del TULPS (spettacoli anche viaggianti, pubblici intrattenimenti, feste da ballo, esposizioni, gare)</t>
  </si>
  <si>
    <t>21 - Permesso di costruire convenzionato</t>
  </si>
  <si>
    <t>23 - Documenti di identità</t>
  </si>
  <si>
    <t>24 - Servizi per minori e famiglie</t>
  </si>
  <si>
    <t>25 - Servizi assistenziali e socio-sanitari per anziani</t>
  </si>
  <si>
    <t>26 - Servizi per disabili</t>
  </si>
  <si>
    <t>27 - Servizi per adulti in difficoltà</t>
  </si>
  <si>
    <t>28 - Servizi di integrazione dei cittadini stranieri</t>
  </si>
  <si>
    <t>29 - Raccolta e smaltimento rifiuti</t>
  </si>
  <si>
    <t>30 - Gestione del protocollo</t>
  </si>
  <si>
    <t>31 - Gestione dell'archivio</t>
  </si>
  <si>
    <t>32 - Gestione delle sepolture e dei loculi</t>
  </si>
  <si>
    <t>33 - Gestione delle tombe di famiglia</t>
  </si>
  <si>
    <t>34 - Organizzazione eventi</t>
  </si>
  <si>
    <t>35 - Rilascio di patrocini</t>
  </si>
  <si>
    <t>38 - Formazione di determinazioni, ordinanze, decreti ed altri atti amministrativi</t>
  </si>
  <si>
    <t>39 - Designazione dei rappresentanti dell'ente presso enti, società, fondazioni</t>
  </si>
  <si>
    <t>43 - Gestione degli alloggi pubblici</t>
  </si>
  <si>
    <t>47 - Affidamenti in house</t>
  </si>
  <si>
    <t>Misure riduzione rischio inserite</t>
  </si>
  <si>
    <t>Processo analizzato</t>
  </si>
  <si>
    <t>Misure per la riduzione del rischio</t>
  </si>
  <si>
    <t>Processo non sottoposto a mappatura e valutazione del rischio</t>
  </si>
  <si>
    <t>01 - Concorso per l'assunzione di personale</t>
  </si>
  <si>
    <t xml:space="preserve">03 - Selezione per l'affidamento di un incarico professionale </t>
  </si>
  <si>
    <t>04 - Affidamento mediante procedura aperta (o ristretta) di lavori, servizi, forniture</t>
  </si>
  <si>
    <t>05 - Affidamento diretto di lavori, servizi o forniture</t>
  </si>
  <si>
    <t>06 - Permesso di costruire</t>
  </si>
  <si>
    <t>07 - Permesso di costruire in aree assoggettate ad autorizzazione paesaggistica</t>
  </si>
  <si>
    <t xml:space="preserve">08 - Concessione di sovvenzioni, contributi, sussidi, ausili finanziari, nonché attribuzione di vantaggi economici di qualunque genere </t>
  </si>
  <si>
    <t>09 - Provvedimenti di pianificazione urbanistica generale</t>
  </si>
  <si>
    <t>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</si>
  <si>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t>
  </si>
  <si>
    <t>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t>
  </si>
  <si>
    <t>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t>
  </si>
  <si>
    <t>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t>
  </si>
  <si>
    <t>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t>
  </si>
  <si>
    <t>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t>
  </si>
  <si>
    <t>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t>
  </si>
  <si>
    <t>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t>
  </si>
  <si>
    <t>Se vengono applicate in modo chiaro e trasparente le disposizioni normative e regolamentari, non dovrebbero verificarsi fenomeni corruttivi. Questa fattispecie è comunque una di quelle in cui è rilevante anche il controllo delle entrate relative ai canoni previsti.</t>
  </si>
  <si>
    <t>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t>
  </si>
  <si>
    <t>Non si registrano pericoli corruttivi anche perché questo ente si è dotato del protocollo elettronico con profilatura dei flussi.</t>
  </si>
  <si>
    <t>Le graduatorie per l'assegnazione degli alloggi popolari dovranno essere redatte esclusivamente da soggetti terzi rispetto ai dipendenti dell'ufficio. Ci si rivolga prioritariamente alle prestazioni di esperti di comuni e agenzie autonome.</t>
  </si>
  <si>
    <t>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t>
  </si>
  <si>
    <t>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</si>
  <si>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</si>
  <si>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t>
  </si>
  <si>
    <t xml:space="preserve">Processi sottoposti a valutazione del rischio </t>
  </si>
  <si>
    <t>Misure specifiche da adottare nel triennio per ridurre ulteriormente il rischio</t>
  </si>
  <si>
    <t>Vai al prospetto finale</t>
  </si>
  <si>
    <t>Vai alle Misure riduzione rischio</t>
  </si>
  <si>
    <t>Vai prospetto finale</t>
  </si>
  <si>
    <t>Registrazioni e rilascio certificazioni in materia anagrafica ed elettorale</t>
  </si>
  <si>
    <t xml:space="preserve">Attività di certificazione di idoneità abitativa per cittadini stranieri </t>
  </si>
  <si>
    <t>Cancellazione anagrafica per irreperibilità</t>
  </si>
  <si>
    <t>Verifica delle operazioni compiute degli ufficiali d'anagrafe. Verifica del rispetto delle procedure previste dal manuale delle qualità.</t>
  </si>
  <si>
    <t xml:space="preserve">Rilascio nuove residenze </t>
  </si>
  <si>
    <t xml:space="preserve">Trascrizioni sui registri di Stato Civile </t>
  </si>
  <si>
    <t xml:space="preserve">Borse di studio </t>
  </si>
  <si>
    <t>Verifica morosità entrate patrimoniali</t>
  </si>
  <si>
    <t>Monitoraggio semestrale sul tasso di morosità dei canoni dovuti all'Ente per la locazione di immobili. Report semestrale al RPCT sulle situazioni verificate</t>
  </si>
  <si>
    <t>15 - Verifica morosità entrate patrimoniali</t>
  </si>
  <si>
    <t xml:space="preserve">44 - Borse di studio </t>
  </si>
  <si>
    <t>49 - Registrazioni e rilascio certificazioni in materia anagrafica ed elettorale</t>
  </si>
  <si>
    <t xml:space="preserve">52 - Rilascio nuove residenze </t>
  </si>
  <si>
    <t xml:space="preserve">53 - Trascrizioni sui registri di Stato Civile </t>
  </si>
  <si>
    <t>Report semestrale sul numero di richieste di certificazione di idoneità alloggi pervenute e sul numero di certificazioni rilasciate e diniegate.</t>
  </si>
  <si>
    <t>Rispetto delle procedure previste dal manuale sulla  qualità.</t>
  </si>
  <si>
    <t>Autorizzazioni al funzionamento e accreditamento unità offerta sociale</t>
  </si>
  <si>
    <t>22 - Autorizzazioni al funzionamento e accreditamento unità offerta sociale</t>
  </si>
  <si>
    <t>Verifica a cura del dirigente/responsabile del procedimento, di concerto con l'ufficio tributi e la polizia locale, della veridicità delle dichiarazioni rese dal soggetto beneficiario.</t>
  </si>
  <si>
    <t>Erogazioni contributi e sussidi buoni - vaucher regionali</t>
  </si>
  <si>
    <t>Pubblicità dei criteri di assegnazione dei contributi, sussidi e buoni voucher regionali. Motivazione puntuale dell'atto con il quale viene disposta la concessione di un beneficio economico salvaguardando la privacy.Pubblicazione dei provvedimenti di assegnazione dei benefici economici. Verifica puntuale rispetto della normativa regionale.</t>
  </si>
  <si>
    <t>37 - Erogazioni contributi e sussidi buoni - vaucher regionali</t>
  </si>
  <si>
    <t>Autorizzazioni al personale</t>
  </si>
  <si>
    <t>41 - Autorizzazioni al personale</t>
  </si>
  <si>
    <t>Adeguata e analitica motivazione dell'atto e degli interventi da attuare sugli immobili comunali. Pubblicazione sul sito istituzionale del Comune del soggetto/beneficiario e dell'importo economico.</t>
  </si>
  <si>
    <t xml:space="preserve">Controllo servizi esternalizzati </t>
  </si>
  <si>
    <t xml:space="preserve">Esercizio del controllo analogo sugli Enti/Società che gestiscono i servizi esternalizzati. Indagine di Customer Satifisaction. </t>
  </si>
  <si>
    <t xml:space="preserve">46 - Controllo servizi esternalizzati </t>
  </si>
  <si>
    <t xml:space="preserve">Procedimento disciplinare </t>
  </si>
  <si>
    <t>Verifica della correttta applicazione delle norme in materia di contestazione di illeciti disciplinari e di irrogazione delle sanzione in forma graduata e proporzionata;  Obbligo di comunicaizone semestrale al RPC sui procedimenti disciplinari avviati/conclusi e sulle sanzioni disciplianari irrogate.</t>
  </si>
  <si>
    <t xml:space="preserve">54 - Procedimento disciplinare </t>
  </si>
  <si>
    <t xml:space="preserve">Controllo affissioni abusive </t>
  </si>
  <si>
    <t>Gestione delle segnalazioni da parte del Dirigente. Verifica della corretta applicazione del regolamento e delle sanzioni previste.</t>
  </si>
  <si>
    <t xml:space="preserve">55 - Controllo affissioni abusive </t>
  </si>
  <si>
    <t>Indenizzi, risarcimenti e rimborsi</t>
  </si>
  <si>
    <t xml:space="preserve">Adeguata e analitica movitrazione dell'atto e degli interventi da attuare sugli immobili comunali. Pubblicazione sul sito istituzionale del comune del soggetto/beneficiario e dell'importo economico </t>
  </si>
  <si>
    <t>56 - Indenizzi, risarcimenti e rimborsi</t>
  </si>
  <si>
    <t xml:space="preserve">Variante in corso di esecuzione del contratto </t>
  </si>
  <si>
    <t>Obbligo di adeguata e specifica motivazione nell'atto di approvazione delle varianti specificandone le cause. Obbligo di comunicare al RPC, con cadenza semestrale gli atti adozioni in corso d'opera. Verifica del corretto assolvimento dell'obbligo di comunicazione dell'ANAC delle variazioni approvate e autorizzate ai sensi dell'art.106 del D.lgs.  50/2016.</t>
  </si>
  <si>
    <t xml:space="preserve">40 - Variante in corso di esecuzione del contratto </t>
  </si>
  <si>
    <t>Subbapalto</t>
  </si>
  <si>
    <t>57 - Subbapalto</t>
  </si>
  <si>
    <t>Utilizzo di rimedi di risoluzione delle controversie alternativi a quelli giurisdizionali durante la fase di esecuzione del contratto</t>
  </si>
  <si>
    <t>Obbligo di adeguata motivazione dell'atto di scelta delle modalità risolutive delle controversie con esplicita.</t>
  </si>
  <si>
    <t>58 - Utilizzo di rimedi di risoluzione delle controversie alternativi a quelli giurisdizionali durante la fase di esecuzione del contratto</t>
  </si>
  <si>
    <t xml:space="preserve">Autorizzazioni lavori </t>
  </si>
  <si>
    <t>Rapporto semestrale alla responsabile anticorruzione delle richieste pervenute e delle autorizzazioni concesse e dinegate</t>
  </si>
  <si>
    <t xml:space="preserve">59 - Autorizzazioni lavori </t>
  </si>
  <si>
    <t>Rilascio di autorizzazioni commerciali (apertura, trasferimento, ampliamento o riduzione della superficie di vendita di una media/grande struttura di vendita).</t>
  </si>
  <si>
    <t>Standardizzazione delle procedure e gestione dei procedimenti tramite applicazione telmatica  SUAP. Verifica del rispetto dei tempi fissati per la conclusione del procedimento. Rapporti periodici al RPCT</t>
  </si>
  <si>
    <t>60 - Rilascio di autorizzazioni commerciali (apertura, trasferimento, ampliamento o riduzione della superficie di vendita di una media/grande struttura di vendita).</t>
  </si>
  <si>
    <t>Concessione/Comodato in uso locali e  beni comuali</t>
  </si>
  <si>
    <t>Analitica motivazione dell'atto di programamzione generale. Pubblicazione sul sito istituzionale dell'Ente dell'elenco dei beni immobili comunali concessi a terzi, contente le seguenti informazioni:- descrizione delbene concesso; soggetto assegnatario; modalità di individuazione dell'assegnatario; Oneri a carico dell'assegnatario; durata del rapporto contrattuale; estremi del provvedimento di assegnazione.</t>
  </si>
  <si>
    <t>61 - Concessione/Comodato in uso locali e  beni comuali</t>
  </si>
  <si>
    <t xml:space="preserve">Gestione contrattuali e accertamenti di infrazione in materia di commercio </t>
  </si>
  <si>
    <t>Monitoraggi dei controlli effettuati mediante registrazione dei dati efferenti ad ogni controllo effettuato. Verifica delle fasi e degli adempimenti conseguenti. Verifica del rispetto dei termini relazione semestrale al RPCT.</t>
  </si>
  <si>
    <t xml:space="preserve">62 - Gestione contrattuali e accertamenti di infrazione in materia di commercio </t>
  </si>
  <si>
    <t>S.C.I.A. Inerenti l'Edilizia</t>
  </si>
  <si>
    <t>Controllo dello stato nei luogi nei termini, informazione semestrale al responsabile anticorruzione delle richieste e dei controlli effettuati e loro risultanze (20% a campione). Rispetto delle procedure previste dal manuale sulla qualità.</t>
  </si>
  <si>
    <t>63 - S.C.I.A. Inerenti l'Edilizia</t>
  </si>
  <si>
    <t>Comunicazioni per attività edilizia libera</t>
  </si>
  <si>
    <t>Informazione semestrale al responsabile anticorruzione delle richieste e dei controlli effettuati e loro risultanze.</t>
  </si>
  <si>
    <t>64 - Comunicazioni per attività edilizia libera</t>
  </si>
  <si>
    <t>S.C.I.A. inerenti le attività produttive</t>
  </si>
  <si>
    <t>65 - S.C.I.A. inerenti le attività produttive</t>
  </si>
  <si>
    <t xml:space="preserve">Occupazione d'urgenza </t>
  </si>
  <si>
    <t xml:space="preserve">Adeguata e analitica motivazione dell'atto e degli interveni da attuare sugli iimmobili comunali. Report semestrale al RPCT </t>
  </si>
  <si>
    <t xml:space="preserve">66 - Occupazione d'urgenza </t>
  </si>
  <si>
    <t xml:space="preserve">Espopri </t>
  </si>
  <si>
    <t xml:space="preserve">67 - Espopri </t>
  </si>
  <si>
    <t xml:space="preserve">68 - Affrancazion e trasformazione diritto superficie </t>
  </si>
  <si>
    <t xml:space="preserve">Approvazione stato avanzameno lavori </t>
  </si>
  <si>
    <t xml:space="preserve">69 - Approvazione stato avanzameno lavori </t>
  </si>
  <si>
    <t xml:space="preserve">Collaudi lavori pubblici </t>
  </si>
  <si>
    <t>Con la supervisione del Dirigente, verifica documentale incrociata con accertamento sul reale stato di attuazione dei lavori. Verifica del reale stato di realizzazione dei lavori</t>
  </si>
  <si>
    <t xml:space="preserve">70 - Collaudi lavori pubblici </t>
  </si>
  <si>
    <t>Collaudi ed acquisizione opere di urbanizzazione</t>
  </si>
  <si>
    <t>71 - Collaudi ed acquisizione opere di urbanizzazione</t>
  </si>
  <si>
    <t>Lavori di somma urgenza</t>
  </si>
  <si>
    <t>Per importi contrattuali relativi alla somma urgenza superiori a 40.000,00 euro obbligo di comunicazione/informazione immediata nei confronti del RPC in caso di proroghe contrattuali o affidamenti d'urgenza da effettuarsi tempestivamente.  Obbligo di adeguata motivazione obbligo di comunicare al RPC la presenza di ripetuti affidamenti ai  medesimi operatori economici nel medesimo anno solare, in caso di affidamenti complessivamente superiori nel periodo di riferimento a 10.000, euro.</t>
  </si>
  <si>
    <t>72 - Lavori di somma urgenza</t>
  </si>
  <si>
    <t>Cerficati di agibilità</t>
  </si>
  <si>
    <t>Verifica del rispetto delle procedure previste dal manuale della qualita. Report semestrale al RPC sul rilascio e tempi medi.</t>
  </si>
  <si>
    <t>73 - Cerficati di agibilità</t>
  </si>
  <si>
    <t>Certificati destinazione urbanistica</t>
  </si>
  <si>
    <t>Rispetto delle procedure previste dal manuale della qualità; Report semestrale al RPC sul rilascio e tempi medi.</t>
  </si>
  <si>
    <t>74 - Certificati destinazione urbanistica</t>
  </si>
  <si>
    <t>Pubblicità dei criteri adottati dall'Amministrazione e verifica della corretta applicazione. Controlli a campione.</t>
  </si>
  <si>
    <t>Archiviazione verbali di violazione delle norme del codice della strada, regolamenti e ordinanze di competenza della PL</t>
  </si>
  <si>
    <t>Verifica del rispetto delle procedure previste dal manuale della qualità. Sistematico utilizzo di procedure e mezzo di supporti informatici. Rapporti periodici da ogni operatore che ha redatto il provvedimento della avvenuta archiviazione. Rapporti periodici al Responsabile anticorruzione dei provvedimenti di archiaviazine adottati.</t>
  </si>
  <si>
    <t>75 - Archiviazione verbali di violazione delle norme del codice della strada, regolamenti e ordinanze di competenza della PL</t>
  </si>
  <si>
    <t>Rimborsi di sanzioni non dovute</t>
  </si>
  <si>
    <t>Rspetto delle procedure previste dal manuale sulla qualità.  Rispetto dei tempi di ultimazione del procedimento. Rapporti periodici dal Responsabile anticorruzione di prospetti riportanti in ordine cronologico, le istanze pervenute gli esiti dell'istruttoria e gli estremi dell'eventuale provvedimento di rimborso emanato.</t>
  </si>
  <si>
    <t>76 - Rimborsi di sanzioni non dovute</t>
  </si>
  <si>
    <t>Attività di gestione e dei mezzi assegnati in dotazione della Direzione della Polizia eLocale e vigilanza sul loro corretto uso</t>
  </si>
  <si>
    <t>Rispetto delle procedure previste dal manuale sulla qualità. Verifica periodica, a cura del Dirigente dei chilometri percorsi, consumo di carburante stato di manutenzione.</t>
  </si>
  <si>
    <t>77 - Attività di gestione e dei mezzi assegnati in dotazione della Direzione della Polizia eLocale e vigilanza sul loro corretto uso</t>
  </si>
  <si>
    <t xml:space="preserve">Assegnazione di posteggi mercati settimanali e mensili </t>
  </si>
  <si>
    <t>Verifica del rispetto dei criteri regolamentari nell'assegnazione e osservanza dei principi di trasparenza. Pubblicazione sul sito internet istituzionale.</t>
  </si>
  <si>
    <t xml:space="preserve">78 - Assegnazione di posteggi mercati settimanali e mensili </t>
  </si>
  <si>
    <t xml:space="preserve">Rilascio contrassegno invalidi </t>
  </si>
  <si>
    <t>Verifica del prospetto delle procedure prevista dal mauale della qqualità. Report semestarale al RPC sul riòascio e tempi medi di evasione delle richeste pervenute.</t>
  </si>
  <si>
    <t xml:space="preserve">79 - Rilascio contrassegno invalidi </t>
  </si>
  <si>
    <t xml:space="preserve">Rilascio stallo di sosta per invalidi </t>
  </si>
  <si>
    <t xml:space="preserve">80 - Rilascio stallo di sosta per invalidi </t>
  </si>
  <si>
    <t>Nuova scheda</t>
  </si>
  <si>
    <t xml:space="preserve">Pur con i recenti correttivi delle norme che obbligano a fare un piano preliminare e con delle forti limitazione della spesa, questo processo può nascondere una certa pericolosità corruttiva in relazione alle valutazioni di merito che, in via preliminare, hanno determinato l'esigenza di ricorrere a figure esterne all'amministrazione e all'ammontare del corrispettivo, comunque denominato. Pertanto, occorre verificare:                      -il conferimento incarico mediante procedura a evidenza pubblica 
-l'attribuzione incarico con previsioni di verifica (cronoprogramma attuativo) 
-l'estensione del rispetto degli obblighi previsti codice di comportamento dell’ente
-l'assenza conflitto di interessi
-l'acquisizione all’atto dell’incarico della dichiarazione di assenza di incompatibilità 
-il rispetto degli obblighi di trasparenza e pubblicazione
-la pubblicazione tempestiva nel link “Amministrazione Trasparente” comprensivo di curriculum vitae dell’incaricato, della dichiarazione di assenza incompatibilità/inconferibilità e del compenso previsto
</t>
  </si>
  <si>
    <t xml:space="preserve">Le recenti novità che obbligano al ricorso al mercato elettronico e alla limitazione solo a determinate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amministrazione.Occorre pertanto verificare                                                                                                 -l'esplicitazione dei requisiti di ammissione in modo logico, ragionevole e proporzionale in modo da assicurare la massima partecipazione
-la specificazione dei criteri di aggiudicazione in modo da assicurare la qualità della prestazione richiesta
-la definizione certa e puntuale dell'oggetto della prestazione, con riferimento a tempi, dimensioni e modalità di attuazione a cui ricollegare il diritto alla controprestazione
-la prescrizione di clausole di garanzia in funzione della tipicità del contratto
-l'estensione del rispetto degli obblighi previsti codice di comportamento dell’ente 
-l'indicazione puntuale degli strumenti di verifica della regolarità delle prestazioni oggetto del contratto
-l'indicazione del responsabile del procedimento
-l'acquisizione delle dichiarazioni relative alla inesistenza di cause di incompatibilità, conflitto di interesse od obbligo di astensione
</t>
  </si>
  <si>
    <t xml:space="preserve">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Occorre verificare:                                                                                                                 - la motivazione sulla scelta della tipologia dei soggetti a cui affidare l'appalto
- l'esplicitazione dei requisiti al fine di giustificarne la loro puntuale individuazione
-la specificazione dei criteri di aggiudicazione in modo da assicurare parità di trattamento
-la definizione certa e puntuale dell'oggetto della prestazione, con riferimento a tempi, dimensioni e modalità di attuazione a cui ricollegare il diritto alla controprestazione o l'attivazione di misure di garanzia o revoca
- la prescrizione di clausole di garanzia in funzione della tipicità del contratto
-l'estensione del rispetto degli obblighi previsti codice di comportamento dell’ente 
-l'indicazione puntuale degli strumenti di verifica della regolarità delle prestazioni oggetto del contratto
-l'indicazione del responsabile del procedimento
-l' acquisizione delle dichiarazioni relative alla inesistenza di cause di incompatibilità, conflitto di interesse od obbligo di astensione
- la certificazione dell'accesso al MEPA o dell'eventuale deroga
-l'attribuzione del CIG (codice identificativo gara)
- l'attribuzione del CUP se previsto (codice unico di progetto) 
- la verifica della regolarità contributiva  DURC
</t>
  </si>
  <si>
    <t>Questo è un caso paradigmatico relativo ai parametri utilizzati per la valutazione del rischio che danno un risultato altissimo quando invece l'esperienza dimostra che teoricamente è difficile ipotizzare  fenomeni corruttivi, in quanto c'è il controllo reciproco dei dipendenti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t>
  </si>
  <si>
    <t>Rapporto semestrale al responsabile anticorruzione delle richieste pervenute e delle autorizzazioni concesse e dinigate.</t>
  </si>
  <si>
    <t xml:space="preserve"> La carta d'identità viene  rilasciata solo mediante la procedura informatica  ed 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t>
  </si>
  <si>
    <t>Per i servizi che comportano la corresponsione di contributi in denaro si faccia riferimento alle prescrizioni di cui alla scheda n. 8 sulla corresponsione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t>
  </si>
  <si>
    <t xml:space="preserve">I processi che ineriscono alla raccolta pratica e allo smaltimento quotidiano saranno rispondenti al contratto di servizio con l'ente gestore e pertanto sono difficili da individuare fattispecie corruttive. </t>
  </si>
  <si>
    <t>Non si registrano pericoli corruttivi nella misura in cui questo ente ha avviato un processo di adozione del manuale di gestione documentale che, unitamente al protocollo elettronico, determina una profilatura dei flussi documentali.</t>
  </si>
  <si>
    <t xml:space="preserve"> Per quanto riguarda la gestione delle concessioni cimiteriali è stato adottato un apposito regolamento con relative tariffe.</t>
  </si>
  <si>
    <t>Oltre a quanto indicato nella scheda precedente per quanto riguarda questa fattispecie si ritiene necessario adottare un apposito regolamento e l'eventuale assegnazione di nuove tombe è prevista con apposito procedimento ad evidenza pubblica.</t>
  </si>
  <si>
    <t>Si consiglia ai responsabili dei servizi di procedere alla realizzazione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t>
  </si>
  <si>
    <t>Per i patrocini gratuiti si ritiene inutile ogni misura anticorruttiva. Per i patrocini onerosi, che prevedono un contributo a supporto dell'iniziativa si fa riferimento alle misure di cui alla scheda n. 8. Nella fissazione delle regole che stanno alla base della concessione dei patrocini vanno individuate le regole particolari per quelli onerosi.</t>
  </si>
  <si>
    <t>Ammissioni alle agevolazioni in materia socio assistenziale contributi per pagamento retta servizi sociali</t>
  </si>
  <si>
    <t>Rispetto della Legge n. 241/90 e del D.lgs. n. 267/2000 e delle norme speciali.</t>
  </si>
  <si>
    <t xml:space="preserve">Vanno distinte designazioni che prevedono un compenso dalle designazioni che invece prevedano un compenso. Maggiore è il compenso, maggiori devono essere le misure di prevenzione della corruzione. Si tenga però presente che il PTPCT è rivolto quasi esclusivamente a comportamenti e processi di competenza della struttura amministrativa e gestionale e non al comportamento di organismi politici. </t>
  </si>
  <si>
    <t>Rispetto del codice di comportamento.</t>
  </si>
  <si>
    <t>Transazioni, accordi bonari e arbitrati</t>
  </si>
  <si>
    <t>Nel caso di affidamenti di gestioni di questo tipo, si provveda sempre sulla base di procedimenti ad evidenza pubblica e si sposta l'individuazione delle caratteristiche potenziali degli affidatari, in termini di economicità e funzionalità, dalla fase decisionale a quella di programmazione. In questo modo i responsabili dei servizi avranno poco margine per affidamenti discrezionali.</t>
  </si>
  <si>
    <t>Adozione di procedure standardizzate</t>
  </si>
  <si>
    <t>49- Registrazioni anagrafiche ed elettorali</t>
  </si>
  <si>
    <t>Verifica delle operazioni compiute dagli ufficiali d'anagrafe tenuto conto che il procedimento si basa anche sulle riusltanze degli accertamenti compiuti  dagli Agenti di Polizia Locale in merito al requisito della dimora abituale.</t>
  </si>
  <si>
    <t>Piano Triennale per la Prevenzione della Corruzione e per la trasparenza 2020-2022</t>
  </si>
  <si>
    <t>Città Metropolitana di Torino</t>
  </si>
  <si>
    <t>Verifica del prospetto delle procedure prevista dal mauale della qualità. Report semestrale al RPC sul rilascio e tempi medi di evasione delle richeste pervenute e delle autorizzazioni concesse e non.</t>
  </si>
  <si>
    <t>Rispetto della Legge n. 241/90 e del D.lgs. n. 267/2000 e delle norme speciali.2</t>
  </si>
  <si>
    <t>Rispetto del codice di comportamento.2</t>
  </si>
  <si>
    <t>36 - Ammissioni alle agevolazioni in materia socio assistenziale contributi per pagamento retta servizi sociali</t>
  </si>
  <si>
    <t>42 - Transazioni, accordi bonari e arbitrati</t>
  </si>
  <si>
    <t>Con la supervisione del dirigente, verifica documentale incrociata con accertamento sul reale stato di attuazione dei lavori. Verifica nel rispetto delle norme del CSA.</t>
  </si>
  <si>
    <t xml:space="preserve"> Verifica che il corrispettivo di affrancazione e trasformazione del diritto di superficie sia calcolato nel rispetto dell'articolo 31 comma 48 della Legge 448/98 e della giurisprudenza contabile.</t>
  </si>
  <si>
    <t xml:space="preserve"> Informazione semestrale al responsabile anticorruzione delle richieste e dei controlli effettuati e loro risutltanze. Rispetto delle procedure previste dal manuale sulla qualità.</t>
  </si>
  <si>
    <t xml:space="preserve">Affrancazione trasformazione diritto superficie </t>
  </si>
  <si>
    <t>Per i subbapalti di importo superiori al 5% delle prestazioni affidate o superiori a 100.000,00 euro, trasmissione dell'atto di autorizzazione subbapalto al RPC, così da permettere la tempestività conoscenza e verifica dell'osservanza delle disposizine di legge in materia di subbapalti.</t>
  </si>
  <si>
    <t>Comune di Bibiana</t>
  </si>
  <si>
    <t>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Al fine di evitare che i bandi siano modellati su caratteristiche specifiche di un determinato potenziale concorrente, i requisiti richiesti dal responsabile del servizio e la tipologia di prove da inserire nel bando, sono definite congiuntamente, dal responsabile dell'ufficio personale, dal segretario generale e dal responsabile del servizio a cui  la risorsa è destinata. Occorre verificare
-l'acquisizione dichiarazione assenza di cause di incompatibilità e inconferibilità
- il rispetto degli obblighi previsti codice di comportamento dell’ente 
-le motivazioni che possano avere determinato la eventuale ridefinizione dei requisiti per la partecipazione 
-le motivazioni che possano avere generato eventuali revoche del bando
-l’incarico componente della commissione esaminatrice
-l’assenza conflitto di interesse
- il rispetto dei vincoli normativi
- il rispetto dei vincoli di spesa
- la conferibilità dell’incarico di componente commissione
- l’adeguatezza dei criteri di accesso
- i requisiti professionali
- il rispetto obblighi di trasparenza  si deve altresì concordare con la commissione di concorso un giorno immediatamente precedente le prove per definire le prove per evitare che ci siano fughe di notizie</t>
  </si>
  <si>
    <t>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"messa a ruolo/riscossione coattiva"</t>
  </si>
  <si>
    <t xml:space="preserve">68 - Affrancazione trasformazione diritto superficie </t>
  </si>
  <si>
    <t>Se vengono applicate in modo chiaro e trasparente le disposizioni normative e regolamentari, non dovrebbero verificarsi fenomeni corruttivi.  occore comunque trattare tutti i soggetti richiedenti in modo serio ed equo, evitando trattamenti privilegiati a favore di soggetti che svolgono attività di interesse per l'ente. Questa fattispecie è comunque una di quelle in cui è rilevante anche il controllo delle entrate relative ai canoni previsti.</t>
  </si>
  <si>
    <t>Se vengono applicate in modo chiaro e trasparente le disposizioni normative e regolamentari, non dovrebbero verificarsi fenomeni corruttivi. vale quanto detto a proposito della scheda 19, Questa fattispecie è comunque una di quelle in cui è rilevante anche il controllo delle entrate relative ai canoni previsti.</t>
  </si>
  <si>
    <t>Come per la scheda 6 (Permesso di costruire) l'accesso agli uffici dei progettisti professionisti, degli imprenditori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t>
  </si>
  <si>
    <t xml:space="preserve"> La carta d'identità viene  rilasciata solo mediante la procedura informatica  ed ogni rilascio è associato in modo permanente alla procedura anagrafica. Risulta complesso pertanto assegnare un'identità diversa dalla propria ai richiedenti. Inoltre il rilascio della CIE TRAMITE il Ministero dell'interno, obbligatorio per tutti, evita ogni "tentazione corruttiva" per un rilascio veloce o preferenziale.</t>
  </si>
  <si>
    <t>Oltre a quanto indicato nella scheda precedente per quanto riguarda questa fattispecie si ritiene necessario adottare un apposito regolamento e l'eventuale assegnazione di nuove tombe è prevista con apposito procedimento regolamentare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</si>
</sst>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b/>
      <sz val="12"/>
      <color rgb="FF000000"/>
      <name val="Arial"/>
      <family val="2"/>
    </font>
    <font>
      <sz val="12"/>
      <color theme="1"/>
      <name val="Calibri"/>
      <family val="2"/>
      <scheme val="minor"/>
    </font>
    <font>
      <sz val="12"/>
      <color rgb="FF000000"/>
      <name val="Arial"/>
      <family val="2"/>
    </font>
    <font>
      <sz val="24"/>
      <color theme="1"/>
      <name val="Arial"/>
      <family val="2"/>
    </font>
    <font>
      <b/>
      <sz val="12"/>
      <color theme="1"/>
      <name val="Calibri"/>
      <family val="2"/>
      <scheme val="minor"/>
    </font>
    <font>
      <sz val="10"/>
      <color theme="1"/>
      <name val="Arial"/>
      <family val="2"/>
    </font>
    <font>
      <sz val="12"/>
      <color theme="1"/>
      <name val="Arial"/>
      <family val="2"/>
    </font>
    <font>
      <b/>
      <sz val="12"/>
      <color theme="1"/>
      <name val="Arial"/>
      <family val="2"/>
    </font>
    <font>
      <sz val="8"/>
      <color rgb="FF000000"/>
      <name val="Arial"/>
      <family val="2"/>
    </font>
    <font>
      <b/>
      <sz val="10"/>
      <color rgb="FF000000"/>
      <name val="Arial"/>
      <family val="2"/>
    </font>
    <font>
      <b/>
      <sz val="11"/>
      <color rgb="FF000000"/>
      <name val="Arial"/>
      <family val="2"/>
    </font>
    <font>
      <sz val="9"/>
      <color rgb="FF000000"/>
      <name val="Arial"/>
      <family val="2"/>
    </font>
    <font>
      <sz val="10"/>
      <color rgb="FF000000"/>
      <name val="Arial"/>
      <family val="2"/>
    </font>
    <font>
      <u/>
      <sz val="11"/>
      <color theme="10"/>
      <name val="Calibri"/>
      <family val="2"/>
      <scheme val="minor"/>
    </font>
    <font>
      <b/>
      <u/>
      <sz val="14"/>
      <name val="Calibri"/>
      <family val="2"/>
      <scheme val="minor"/>
    </font>
    <font>
      <b/>
      <u/>
      <sz val="12"/>
      <color theme="1"/>
      <name val="Arial"/>
      <family val="2"/>
    </font>
    <font>
      <sz val="14"/>
      <color rgb="FF000000"/>
      <name val="Arial"/>
      <family val="2"/>
    </font>
    <font>
      <u/>
      <sz val="12"/>
      <color theme="10"/>
      <name val="Arial"/>
      <family val="2"/>
    </font>
    <font>
      <i/>
      <sz val="18"/>
      <color theme="1"/>
      <name val="Arial"/>
      <family val="2"/>
    </font>
    <font>
      <i/>
      <sz val="14"/>
      <color theme="1"/>
      <name val="Arial"/>
      <family val="2"/>
    </font>
    <font>
      <b/>
      <u/>
      <sz val="16"/>
      <color theme="1"/>
      <name val="Arial"/>
      <family val="2"/>
    </font>
    <font>
      <i/>
      <sz val="10"/>
      <color theme="1"/>
      <name val="Arial"/>
      <family val="2"/>
    </font>
    <font>
      <b/>
      <sz val="1"/>
      <color rgb="FF000000"/>
      <name val="Arial"/>
      <family val="2"/>
    </font>
    <font>
      <sz val="1"/>
      <color theme="1"/>
      <name val="Arial"/>
      <family val="2"/>
    </font>
    <font>
      <b/>
      <i/>
      <u/>
      <sz val="10"/>
      <color theme="1"/>
      <name val="Arial"/>
      <family val="2"/>
    </font>
    <font>
      <b/>
      <sz val="11"/>
      <color theme="1"/>
      <name val="Calibri"/>
      <family val="2"/>
      <scheme val="minor"/>
    </font>
    <font>
      <b/>
      <sz val="14"/>
      <color theme="1"/>
      <name val="Calibri"/>
      <family val="2"/>
      <scheme val="minor"/>
    </font>
    <font>
      <sz val="12"/>
      <color theme="10"/>
      <name val="Arial"/>
      <family val="2"/>
    </font>
    <font>
      <b/>
      <sz val="22"/>
      <color rgb="FF000000"/>
      <name val="Arial"/>
      <family val="2"/>
    </font>
    <font>
      <sz val="11"/>
      <color theme="0"/>
      <name val="Calibri"/>
      <family val="2"/>
      <scheme val="minor"/>
    </font>
  </fonts>
  <fills count="12">
    <fill>
      <patternFill patternType="none"/>
    </fill>
    <fill>
      <patternFill patternType="gray125"/>
    </fill>
    <fill>
      <patternFill patternType="solid">
        <fgColor rgb="FFF2F2F2"/>
        <bgColor indexed="64"/>
      </patternFill>
    </fill>
    <fill>
      <patternFill patternType="solid">
        <fgColor rgb="FF8DB3E2"/>
        <bgColor indexed="64"/>
      </patternFill>
    </fill>
    <fill>
      <patternFill patternType="solid">
        <fgColor theme="9" tint="0.79998168889431442"/>
        <bgColor indexed="64"/>
      </patternFill>
    </fill>
    <fill>
      <patternFill patternType="solid">
        <fgColor rgb="FFDAEEF3"/>
        <bgColor indexed="64"/>
      </patternFill>
    </fill>
    <fill>
      <patternFill patternType="solid">
        <fgColor theme="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6" tint="0.59999389629810485"/>
        <bgColor theme="6" tint="0.59999389629810485"/>
      </patternFill>
    </fill>
    <fill>
      <patternFill patternType="solid">
        <fgColor theme="6" tint="0.79998168889431442"/>
        <bgColor theme="6" tint="0.79998168889431442"/>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theme="1" tint="0.499984740745262"/>
      </left>
      <right/>
      <top/>
      <bottom style="medium">
        <color theme="6" tint="0.79998168889431442"/>
      </bottom>
      <diagonal/>
    </border>
    <border>
      <left/>
      <right style="medium">
        <color theme="1" tint="0.499984740745262"/>
      </right>
      <top/>
      <bottom style="medium">
        <color theme="1" tint="0.499984740745262"/>
      </bottom>
      <diagonal/>
    </border>
    <border>
      <left style="medium">
        <color theme="1" tint="0.499984740745262"/>
      </left>
      <right/>
      <top/>
      <bottom style="medium">
        <color theme="1" tint="0.499984740745262"/>
      </bottom>
      <diagonal/>
    </border>
  </borders>
  <cellStyleXfs count="2">
    <xf numFmtId="0" fontId="0" fillId="0" borderId="0"/>
    <xf numFmtId="0" fontId="14" fillId="0" borderId="0" applyNumberFormat="0" applyFill="0" applyBorder="0" applyAlignment="0" applyProtection="0"/>
  </cellStyleXfs>
  <cellXfs count="121">
    <xf numFmtId="0" fontId="0" fillId="0" borderId="0" xfId="0"/>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0" borderId="0" xfId="0" applyFont="1"/>
    <xf numFmtId="0" fontId="3" fillId="3" borderId="4" xfId="0" applyFont="1" applyFill="1" applyBorder="1" applyAlignment="1">
      <alignment horizontal="center" vertical="center" wrapText="1"/>
    </xf>
    <xf numFmtId="0" fontId="0" fillId="0" borderId="0" xfId="0" applyAlignment="1">
      <alignment wrapText="1"/>
    </xf>
    <xf numFmtId="0" fontId="5" fillId="0" borderId="0" xfId="0" applyFont="1"/>
    <xf numFmtId="0" fontId="9" fillId="0" borderId="3" xfId="0" applyFont="1" applyBorder="1" applyAlignment="1">
      <alignment horizontal="left" vertical="center" wrapText="1"/>
    </xf>
    <xf numFmtId="0" fontId="9" fillId="0" borderId="3" xfId="0" applyFont="1" applyBorder="1" applyAlignment="1">
      <alignment horizontal="justify" vertical="center" wrapText="1"/>
    </xf>
    <xf numFmtId="0" fontId="0" fillId="0" borderId="6" xfId="0" applyBorder="1"/>
    <xf numFmtId="0" fontId="9" fillId="0" borderId="1" xfId="0" applyFont="1" applyBorder="1" applyAlignment="1">
      <alignment horizontal="left" vertical="center" wrapText="1"/>
    </xf>
    <xf numFmtId="0" fontId="13" fillId="0" borderId="3" xfId="0" applyFont="1" applyBorder="1" applyAlignment="1">
      <alignment horizontal="left" vertical="center" wrapText="1"/>
    </xf>
    <xf numFmtId="0" fontId="9" fillId="0" borderId="0" xfId="0" applyFont="1" applyFill="1" applyBorder="1" applyAlignment="1">
      <alignment horizontal="left" vertical="center" wrapText="1"/>
    </xf>
    <xf numFmtId="0" fontId="13" fillId="0" borderId="3" xfId="0" applyFont="1" applyBorder="1" applyAlignment="1">
      <alignment horizontal="justify" vertical="center" wrapText="1"/>
    </xf>
    <xf numFmtId="0" fontId="1" fillId="0" borderId="7"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7" xfId="0" applyFont="1" applyBorder="1" applyAlignment="1">
      <alignment horizontal="center" vertical="center" wrapText="1"/>
    </xf>
    <xf numFmtId="0" fontId="10" fillId="5"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11" fillId="0" borderId="7" xfId="0" applyFont="1" applyBorder="1" applyAlignment="1">
      <alignment horizontal="right" vertical="center" wrapText="1"/>
    </xf>
    <xf numFmtId="0" fontId="6" fillId="0" borderId="0" xfId="0" applyFont="1" applyAlignment="1">
      <alignment vertical="center" wrapText="1"/>
    </xf>
    <xf numFmtId="0" fontId="18" fillId="6" borderId="4" xfId="1" applyFont="1" applyFill="1" applyBorder="1" applyAlignment="1">
      <alignment horizontal="left" vertical="center" wrapText="1"/>
    </xf>
    <xf numFmtId="0" fontId="10" fillId="5" borderId="17" xfId="0" applyFont="1" applyFill="1" applyBorder="1" applyAlignment="1">
      <alignment horizontal="center" vertical="center" wrapText="1"/>
    </xf>
    <xf numFmtId="0" fontId="10" fillId="0" borderId="18" xfId="0" applyFont="1" applyBorder="1" applyAlignment="1">
      <alignment horizontal="righ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0" fillId="0" borderId="20" xfId="0" applyFont="1" applyBorder="1" applyAlignment="1">
      <alignment horizontal="right" vertical="center" wrapText="1"/>
    </xf>
    <xf numFmtId="0" fontId="13" fillId="0" borderId="20" xfId="0" applyFont="1" applyBorder="1" applyAlignment="1">
      <alignment horizontal="justify" vertical="center" wrapText="1"/>
    </xf>
    <xf numFmtId="0" fontId="13" fillId="0" borderId="21" xfId="0" applyFont="1" applyBorder="1" applyAlignment="1">
      <alignment horizontal="left" vertical="center" wrapText="1"/>
    </xf>
    <xf numFmtId="0" fontId="13" fillId="0" borderId="21" xfId="0" applyFont="1" applyBorder="1" applyAlignment="1">
      <alignment horizontal="justify" vertical="center" wrapText="1"/>
    </xf>
    <xf numFmtId="0" fontId="10" fillId="5" borderId="23" xfId="0" applyFont="1" applyFill="1" applyBorder="1" applyAlignment="1">
      <alignment horizontal="center" vertical="center" wrapText="1"/>
    </xf>
    <xf numFmtId="2" fontId="1" fillId="5" borderId="24" xfId="0" applyNumberFormat="1" applyFont="1" applyFill="1" applyBorder="1" applyAlignment="1">
      <alignment horizontal="center" vertical="center" wrapText="1"/>
    </xf>
    <xf numFmtId="0" fontId="1" fillId="0" borderId="13" xfId="0" applyFont="1" applyBorder="1" applyAlignment="1">
      <alignment horizontal="right" vertical="center" wrapText="1"/>
    </xf>
    <xf numFmtId="0" fontId="3" fillId="0" borderId="13" xfId="0" applyFont="1" applyBorder="1" applyAlignment="1">
      <alignment horizontal="right" vertical="center" wrapText="1"/>
    </xf>
    <xf numFmtId="0" fontId="3" fillId="0" borderId="0" xfId="0" applyFont="1" applyBorder="1" applyAlignment="1">
      <alignment horizontal="right" vertical="center" wrapText="1"/>
    </xf>
    <xf numFmtId="2" fontId="1" fillId="0" borderId="0"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8" fillId="6" borderId="6" xfId="1" applyFont="1" applyFill="1" applyBorder="1" applyAlignment="1">
      <alignment horizontal="left" vertical="center" wrapText="1"/>
    </xf>
    <xf numFmtId="0" fontId="18" fillId="6" borderId="2" xfId="1" applyFont="1" applyFill="1" applyBorder="1" applyAlignment="1">
      <alignment horizontal="left" vertical="center" wrapText="1"/>
    </xf>
    <xf numFmtId="0" fontId="21" fillId="0" borderId="0" xfId="0" applyFont="1" applyBorder="1" applyAlignment="1">
      <alignment horizontal="justify" vertical="center"/>
    </xf>
    <xf numFmtId="0" fontId="0" fillId="0" borderId="0" xfId="0" applyBorder="1"/>
    <xf numFmtId="0" fontId="23" fillId="0" borderId="0" xfId="0" applyFont="1" applyBorder="1" applyAlignment="1">
      <alignment horizontal="justify" vertical="center"/>
    </xf>
    <xf numFmtId="0" fontId="24" fillId="0" borderId="0" xfId="0" applyFont="1" applyBorder="1" applyAlignment="1">
      <alignment horizontal="justify" vertical="center"/>
    </xf>
    <xf numFmtId="0" fontId="0" fillId="0" borderId="0" xfId="0" applyNumberFormat="1"/>
    <xf numFmtId="0" fontId="2" fillId="0" borderId="0" xfId="0" applyNumberFormat="1" applyFont="1"/>
    <xf numFmtId="0" fontId="0" fillId="0" borderId="0" xfId="0" applyAlignment="1">
      <alignment horizontal="center"/>
    </xf>
    <xf numFmtId="2" fontId="2" fillId="0" borderId="0" xfId="0" applyNumberFormat="1" applyFont="1"/>
    <xf numFmtId="2" fontId="0" fillId="0" borderId="0" xfId="0" applyNumberFormat="1"/>
    <xf numFmtId="2" fontId="0" fillId="0" borderId="0" xfId="0" applyNumberFormat="1" applyAlignment="1">
      <alignment horizontal="center"/>
    </xf>
    <xf numFmtId="0" fontId="0" fillId="0" borderId="0" xfId="0" applyAlignment="1">
      <alignment horizontal="center" wrapText="1"/>
    </xf>
    <xf numFmtId="2" fontId="2" fillId="0" borderId="0" xfId="0" applyNumberFormat="1" applyFont="1" applyAlignment="1">
      <alignment horizontal="center"/>
    </xf>
    <xf numFmtId="0" fontId="28" fillId="6" borderId="4" xfId="1" applyFont="1" applyFill="1" applyBorder="1" applyAlignment="1">
      <alignment horizontal="left" vertical="center" wrapText="1"/>
    </xf>
    <xf numFmtId="2" fontId="0" fillId="0" borderId="0" xfId="0" applyNumberFormat="1" applyAlignment="1">
      <alignment horizontal="center" wrapText="1"/>
    </xf>
    <xf numFmtId="0" fontId="27" fillId="8" borderId="0" xfId="0" applyFont="1" applyFill="1"/>
    <xf numFmtId="2" fontId="26" fillId="8" borderId="0" xfId="0" applyNumberFormat="1" applyFont="1" applyFill="1" applyAlignment="1">
      <alignment horizont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left" vertical="center"/>
    </xf>
    <xf numFmtId="1" fontId="1" fillId="0" borderId="3" xfId="0" applyNumberFormat="1" applyFont="1" applyBorder="1" applyAlignment="1">
      <alignment horizontal="center" vertical="center" wrapText="1"/>
    </xf>
    <xf numFmtId="0" fontId="0" fillId="0" borderId="0" xfId="0" applyAlignment="1">
      <alignment horizontal="left" vertical="center" wrapText="1"/>
    </xf>
    <xf numFmtId="2" fontId="0" fillId="0" borderId="0" xfId="0" applyNumberFormat="1" applyAlignment="1">
      <alignment horizontal="left" vertical="center" wrapText="1"/>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12" fillId="4" borderId="16" xfId="0" applyFont="1" applyFill="1" applyBorder="1" applyAlignment="1" applyProtection="1">
      <alignment horizontal="center" vertical="center" wrapText="1"/>
      <protection locked="0"/>
    </xf>
    <xf numFmtId="0" fontId="12" fillId="4" borderId="22"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0" fillId="0" borderId="0" xfId="0" applyProtection="1">
      <protection locked="0"/>
    </xf>
    <xf numFmtId="0" fontId="15" fillId="7" borderId="1" xfId="1" applyFont="1" applyFill="1" applyBorder="1" applyAlignment="1">
      <alignment horizontal="center" vertical="center" wrapText="1"/>
    </xf>
    <xf numFmtId="0" fontId="15" fillId="7" borderId="0" xfId="1" applyFont="1" applyFill="1" applyBorder="1" applyAlignment="1">
      <alignment horizontal="center" vertical="center" wrapText="1"/>
    </xf>
    <xf numFmtId="0" fontId="27" fillId="8" borderId="0" xfId="0" applyFont="1" applyFill="1" applyAlignment="1" applyProtection="1">
      <alignment horizontal="left" vertical="center"/>
      <protection locked="0"/>
    </xf>
    <xf numFmtId="0" fontId="0" fillId="0" borderId="0" xfId="0" applyAlignment="1" applyProtection="1">
      <alignment horizontal="left" vertical="center" wrapText="1"/>
      <protection locked="0"/>
    </xf>
    <xf numFmtId="0" fontId="0" fillId="9" borderId="0" xfId="0" applyFill="1"/>
    <xf numFmtId="2" fontId="0" fillId="9" borderId="0" xfId="0" applyNumberFormat="1" applyFill="1"/>
    <xf numFmtId="0" fontId="0" fillId="9" borderId="0" xfId="0" applyFill="1" applyAlignment="1">
      <alignment horizontal="center"/>
    </xf>
    <xf numFmtId="0" fontId="20" fillId="9" borderId="0" xfId="0" applyFont="1" applyFill="1" applyAlignment="1">
      <alignment horizontal="center" vertical="center"/>
    </xf>
    <xf numFmtId="2" fontId="20" fillId="9" borderId="0" xfId="0" applyNumberFormat="1" applyFont="1" applyFill="1" applyAlignment="1">
      <alignment horizontal="center" vertical="center"/>
    </xf>
    <xf numFmtId="0" fontId="0" fillId="9" borderId="0" xfId="0" applyFill="1" applyBorder="1"/>
    <xf numFmtId="2" fontId="0" fillId="9" borderId="0" xfId="0" applyNumberFormat="1" applyFill="1" applyAlignment="1">
      <alignment horizontal="center"/>
    </xf>
    <xf numFmtId="2" fontId="30" fillId="0" borderId="0" xfId="0" applyNumberFormat="1" applyFont="1"/>
    <xf numFmtId="0" fontId="0" fillId="11" borderId="26" xfId="0" applyFont="1" applyFill="1" applyBorder="1" applyAlignment="1">
      <alignment horizontal="left" vertical="center" wrapText="1"/>
    </xf>
    <xf numFmtId="0" fontId="26" fillId="10" borderId="25" xfId="0" applyFont="1" applyFill="1" applyBorder="1" applyAlignment="1">
      <alignment horizontal="left" vertical="center" wrapText="1"/>
    </xf>
    <xf numFmtId="0" fontId="26" fillId="10" borderId="27" xfId="0" applyFont="1" applyFill="1" applyBorder="1" applyAlignment="1">
      <alignment horizontal="left" vertical="center" wrapText="1"/>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2" xfId="0" applyFont="1" applyFill="1" applyBorder="1" applyAlignment="1">
      <alignment horizontal="center" vertical="center"/>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11" fillId="9" borderId="0" xfId="0" applyFont="1" applyFill="1" applyAlignment="1">
      <alignment horizontal="center" vertical="center"/>
    </xf>
    <xf numFmtId="0" fontId="22" fillId="0" borderId="0" xfId="0" applyFont="1" applyAlignment="1">
      <alignment horizontal="left" vertical="center" wrapText="1"/>
    </xf>
    <xf numFmtId="0" fontId="19" fillId="9" borderId="0" xfId="0" applyFont="1" applyFill="1" applyAlignment="1">
      <alignment horizontal="center" vertical="center" wrapText="1"/>
    </xf>
    <xf numFmtId="0" fontId="20" fillId="9" borderId="0" xfId="0" applyFont="1" applyFill="1" applyAlignment="1">
      <alignment horizontal="center" vertical="center"/>
    </xf>
    <xf numFmtId="0" fontId="29" fillId="0" borderId="0" xfId="0" applyFont="1" applyAlignment="1">
      <alignment horizontal="center" vertical="center" wrapText="1"/>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0" fillId="0" borderId="7" xfId="0" applyBorder="1" applyAlignment="1">
      <alignment horizontal="center" vertical="center"/>
    </xf>
    <xf numFmtId="0" fontId="0" fillId="0" borderId="2" xfId="0" applyBorder="1" applyAlignment="1">
      <alignment horizontal="center" vertical="center"/>
    </xf>
    <xf numFmtId="0" fontId="15" fillId="7" borderId="7" xfId="1" applyFont="1" applyFill="1" applyBorder="1" applyAlignment="1">
      <alignment horizontal="center" vertical="center" wrapText="1"/>
    </xf>
    <xf numFmtId="0" fontId="15" fillId="7" borderId="8" xfId="1" applyFont="1" applyFill="1" applyBorder="1" applyAlignment="1">
      <alignment horizontal="center" vertical="center" wrapText="1"/>
    </xf>
    <xf numFmtId="0" fontId="15" fillId="7" borderId="2" xfId="1"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7" fillId="4" borderId="7"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0" fillId="4" borderId="7" xfId="0" applyFill="1" applyBorder="1" applyAlignment="1" applyProtection="1">
      <alignment horizontal="left" vertical="center" wrapText="1"/>
      <protection locked="0"/>
    </xf>
    <xf numFmtId="0" fontId="0" fillId="4" borderId="2" xfId="0" applyFill="1" applyBorder="1" applyAlignment="1" applyProtection="1">
      <alignment horizontal="left" vertical="center" wrapText="1"/>
      <protection locked="0"/>
    </xf>
    <xf numFmtId="0" fontId="1" fillId="5" borderId="15" xfId="0" applyFont="1" applyFill="1" applyBorder="1" applyAlignment="1">
      <alignment horizontal="center" vertical="center" wrapText="1"/>
    </xf>
    <xf numFmtId="0" fontId="0" fillId="4" borderId="7"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xf numFmtId="0" fontId="0" fillId="0" borderId="0" xfId="0" applyAlignment="1" applyProtection="1">
      <alignment wrapText="1"/>
      <protection locked="0"/>
    </xf>
    <xf numFmtId="0" fontId="0" fillId="4" borderId="7"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cellXfs>
  <cellStyles count="2">
    <cellStyle name="Collegamento ipertestuale" xfId="1" builtinId="8"/>
    <cellStyle name="Normale" xfId="0" builtinId="0"/>
  </cellStyles>
  <dxfs count="1498">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center"/>
    </dxf>
    <dxf>
      <alignment horizontal="left"/>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horizontal="left"/>
    </dxf>
    <dxf>
      <alignment vertical="cent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font>
        <color theme="0"/>
      </font>
    </dxf>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externalLink" Target="externalLinks/externalLink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pivotCacheDefinition" Target="pivotCache/pivotCacheDefinition1.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pivotCacheDefinition" Target="pivotCache/pivotCacheDefinition2.xml"/><Relationship Id="rId96" Type="http://schemas.openxmlformats.org/officeDocument/2006/relationships/powerPivotData" Target="model/item.data"/><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4</xdr:col>
      <xdr:colOff>152397</xdr:colOff>
      <xdr:row>3</xdr:row>
      <xdr:rowOff>0</xdr:rowOff>
    </xdr:from>
    <xdr:to>
      <xdr:col>5</xdr:col>
      <xdr:colOff>1162050</xdr:colOff>
      <xdr:row>3</xdr:row>
      <xdr:rowOff>57150</xdr:rowOff>
    </xdr:to>
    <xdr:sp macro="" textlink="">
      <xdr:nvSpPr>
        <xdr:cNvPr id="2" name="Rettangolo 1">
          <a:extLst>
            <a:ext uri="{FF2B5EF4-FFF2-40B4-BE49-F238E27FC236}">
              <a16:creationId xmlns:a16="http://schemas.microsoft.com/office/drawing/2014/main" id="{00000000-0008-0000-0000-000002000000}"/>
            </a:ext>
          </a:extLst>
        </xdr:cNvPr>
        <xdr:cNvSpPr/>
      </xdr:nvSpPr>
      <xdr:spPr>
        <a:xfrm>
          <a:off x="8058147" y="1190625"/>
          <a:ext cx="2057403" cy="5715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200" baseline="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28576</xdr:rowOff>
    </xdr:from>
    <xdr:to>
      <xdr:col>6</xdr:col>
      <xdr:colOff>0</xdr:colOff>
      <xdr:row>7</xdr:row>
      <xdr:rowOff>140804</xdr:rowOff>
    </xdr:to>
    <xdr:sp macro="" textlink="">
      <xdr:nvSpPr>
        <xdr:cNvPr id="8193" name="Casella di testo 2">
          <a:extLst>
            <a:ext uri="{FF2B5EF4-FFF2-40B4-BE49-F238E27FC236}">
              <a16:creationId xmlns:a16="http://schemas.microsoft.com/office/drawing/2014/main" id="{00000000-0008-0000-0100-000001200000}"/>
            </a:ext>
          </a:extLst>
        </xdr:cNvPr>
        <xdr:cNvSpPr txBox="1">
          <a:spLocks noChangeArrowheads="1"/>
        </xdr:cNvSpPr>
      </xdr:nvSpPr>
      <xdr:spPr bwMode="auto">
        <a:xfrm>
          <a:off x="0" y="1734793"/>
          <a:ext cx="8696739" cy="7334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200" b="1" i="0" u="sng" strike="noStrike" baseline="0">
              <a:solidFill>
                <a:srgbClr val="000000"/>
              </a:solidFill>
              <a:latin typeface="Arial"/>
              <a:cs typeface="Arial"/>
            </a:rPr>
            <a:t>Allegato n. 1</a:t>
          </a:r>
          <a:endParaRPr lang="it-IT" sz="1200" b="0" i="0" u="none" strike="noStrike" baseline="0">
            <a:solidFill>
              <a:srgbClr val="000000"/>
            </a:solidFill>
            <a:latin typeface="Arial"/>
            <a:cs typeface="Arial"/>
          </a:endParaRPr>
        </a:p>
        <a:p>
          <a:pPr algn="ctr" rtl="0">
            <a:defRPr sz="1000"/>
          </a:pPr>
          <a:r>
            <a:rPr lang="it-IT" sz="1800" b="0" i="0" u="none" strike="noStrike" baseline="0">
              <a:solidFill>
                <a:srgbClr val="000000"/>
              </a:solidFill>
              <a:latin typeface="Arial"/>
              <a:cs typeface="Arial"/>
            </a:rPr>
            <a:t>Schede per la valutazione del rischio</a:t>
          </a:r>
        </a:p>
        <a:p>
          <a:pPr algn="ctr" rtl="0">
            <a:defRPr sz="1000"/>
          </a:pPr>
          <a:r>
            <a:rPr lang="it-IT" sz="1100" b="0" i="1" u="none" strike="noStrike" baseline="0">
              <a:solidFill>
                <a:srgbClr val="000000"/>
              </a:solidFill>
              <a:latin typeface="Arial"/>
              <a:cs typeface="Arial"/>
            </a:rPr>
            <a:t>Approvate come allegato n. 1 alla deliberazione della Giunta Comunale n. ___del __/__/__</a:t>
          </a:r>
        </a:p>
      </xdr:txBody>
    </xdr:sp>
    <xdr:clientData/>
  </xdr:twoCellAnchor>
  <xdr:twoCellAnchor>
    <xdr:from>
      <xdr:col>7</xdr:col>
      <xdr:colOff>70994</xdr:colOff>
      <xdr:row>12</xdr:row>
      <xdr:rowOff>14200</xdr:rowOff>
    </xdr:from>
    <xdr:to>
      <xdr:col>8</xdr:col>
      <xdr:colOff>986045</xdr:colOff>
      <xdr:row>21</xdr:row>
      <xdr:rowOff>13608</xdr:rowOff>
    </xdr:to>
    <xdr:sp macro="" textlink="">
      <xdr:nvSpPr>
        <xdr:cNvPr id="4" name="Rettangolo 3">
          <a:extLst>
            <a:ext uri="{FF2B5EF4-FFF2-40B4-BE49-F238E27FC236}">
              <a16:creationId xmlns:a16="http://schemas.microsoft.com/office/drawing/2014/main" id="{00000000-0008-0000-0100-000004000000}"/>
            </a:ext>
          </a:extLst>
        </xdr:cNvPr>
        <xdr:cNvSpPr/>
      </xdr:nvSpPr>
      <xdr:spPr>
        <a:xfrm>
          <a:off x="12154137" y="4722271"/>
          <a:ext cx="2166908" cy="159144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842340</xdr:colOff>
      <xdr:row>0</xdr:row>
      <xdr:rowOff>152814</xdr:rowOff>
    </xdr:from>
    <xdr:to>
      <xdr:col>2</xdr:col>
      <xdr:colOff>4600574</xdr:colOff>
      <xdr:row>2</xdr:row>
      <xdr:rowOff>219075</xdr:rowOff>
    </xdr:to>
    <xdr:sp macro="" textlink="">
      <xdr:nvSpPr>
        <xdr:cNvPr id="4" name="Casella di testo 2">
          <a:extLst>
            <a:ext uri="{FF2B5EF4-FFF2-40B4-BE49-F238E27FC236}">
              <a16:creationId xmlns:a16="http://schemas.microsoft.com/office/drawing/2014/main" id="{00000000-0008-0000-0200-000004000000}"/>
            </a:ext>
          </a:extLst>
        </xdr:cNvPr>
        <xdr:cNvSpPr txBox="1">
          <a:spLocks noChangeArrowheads="1"/>
        </xdr:cNvSpPr>
      </xdr:nvSpPr>
      <xdr:spPr bwMode="auto">
        <a:xfrm>
          <a:off x="1156665" y="152814"/>
          <a:ext cx="8396909" cy="72348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800" b="0" i="0" u="none" strike="noStrike" baseline="0">
              <a:solidFill>
                <a:srgbClr val="000000"/>
              </a:solidFill>
              <a:latin typeface="Arial"/>
              <a:cs typeface="Arial"/>
            </a:rPr>
            <a:t>Misure specifiche da adottare nel triennio per ridurre ulteriormente il rischio</a:t>
          </a:r>
        </a:p>
      </xdr:txBody>
    </xdr:sp>
    <xdr:clientData/>
  </xdr:twoCellAnchor>
  <xdr:twoCellAnchor>
    <xdr:from>
      <xdr:col>3</xdr:col>
      <xdr:colOff>99733</xdr:colOff>
      <xdr:row>5</xdr:row>
      <xdr:rowOff>171451</xdr:rowOff>
    </xdr:from>
    <xdr:to>
      <xdr:col>5</xdr:col>
      <xdr:colOff>420409</xdr:colOff>
      <xdr:row>7</xdr:row>
      <xdr:rowOff>779370</xdr:rowOff>
    </xdr:to>
    <xdr:sp macro="" textlink="">
      <xdr:nvSpPr>
        <xdr:cNvPr id="5" name="Rettangolo 4">
          <a:extLst>
            <a:ext uri="{FF2B5EF4-FFF2-40B4-BE49-F238E27FC236}">
              <a16:creationId xmlns:a16="http://schemas.microsoft.com/office/drawing/2014/main" id="{00000000-0008-0000-0200-000005000000}"/>
            </a:ext>
          </a:extLst>
        </xdr:cNvPr>
        <xdr:cNvSpPr/>
      </xdr:nvSpPr>
      <xdr:spPr>
        <a:xfrm>
          <a:off x="11767858" y="2181226"/>
          <a:ext cx="2168526" cy="1750919"/>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piredda\Downloads\853730.d.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chede"/>
      <sheetName val="Prospetto Finale"/>
      <sheetName val="Misure riduzione del rischio"/>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ow r="60">
          <cell r="B60"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Lucia Carminati" refreshedDate="43854.339666435182" createdVersion="6" refreshedVersion="6" minRefreshableVersion="3" recordCount="82">
  <cacheSource type="worksheet">
    <worksheetSource ref="G11:J93" sheet="Indice Schede"/>
  </cacheSource>
  <cacheFields count="4">
    <cacheField name="Procedimento o sottoprocedimento a rischio" numFmtId="0">
      <sharedItems count="84">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12 - Gestione delle sanzioni per violazione del CDS"/>
        <s v="13 - Gestione ordinaria delle entrate di bilancio"/>
        <s v="14 - Gestione ordinaria delle spese di bilancio"/>
        <s v="15 - Verifica morosità entrate patrimoni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Autorizzazioni al funzionamento e accreditamento unità offerta social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4 - Organizzazione eventi"/>
        <s v="35 - Rilascio di patrocini"/>
        <s v="36 - Ammissioni alle agevolazioni in materia socio assistenziale contributi per pagamento retta servizi sociali"/>
        <s v="37 - Erogazioni contributi e sussidi buoni - vaucher regionali"/>
        <s v="38 - Formazione di determinazioni, ordinanze, decreti ed altri atti amministrativi"/>
        <s v="39 - Designazione dei rappresentanti dell'ente presso enti, società, fondazioni"/>
        <s v="40 - Variante in corso di esecuzione del contratto "/>
        <s v="41 - Autorizzazioni al personale"/>
        <s v="42 - Transazioni, accordi bonari e arbitrati"/>
        <s v="43 - Gestione degli alloggi pubblici"/>
        <s v="44 - Borse di studio "/>
        <s v="45 - Vigilanza sulla circolazione e la sosta"/>
        <s v="46 - Controllo servizi esternalizzati "/>
        <s v="47 - Affidamenti in house"/>
        <s v="49 - Registrazioni e rilascio certificazioni in materia anagrafica ed elettorale"/>
        <s v="52 - Rilascio nuove residenze "/>
        <s v="53 - Trascrizioni sui registri di Stato Civile "/>
        <s v="54 - Procedimento disciplinare "/>
        <s v="55 - Controllo affissioni abusive "/>
        <s v="56 - Indenizzi, risarcimenti e rimborsi"/>
        <s v="57 - Subbapalto"/>
        <s v="58 - Utilizzo di rimedi di risoluzione delle controversie alternativi a quelli giurisdizionali durante la fase di esecuzione del contratto"/>
        <s v="59 - Autorizzazioni lavori "/>
        <s v="60 - Rilascio di autorizzazioni commerciali (apertura, trasferimento, ampliamento o riduzione della superficie di vendita di una media/grande struttura di vendita)."/>
        <s v="61 - Concessione/Comodato in uso locali e  beni comuali"/>
        <s v="62 - Gestione contrattuali e accertamenti di infrazione in materia di commercio "/>
        <s v="63 - S.C.I.A. Inerenti l'Edilizia"/>
        <s v="64 - Comunicazioni per attività edilizia libera"/>
        <s v="65 - S.C.I.A. inerenti le attività produttive"/>
        <s v="66 - Occupazione d'urgenza "/>
        <s v="67 - Espopri "/>
        <s v="68 - Affrancazion e trasformazione diritto superficie "/>
        <s v="69 - Approvazione stato avanzameno lavori "/>
        <s v="70 - Collaudi lavori pubblici "/>
        <s v="71 - Collaudi ed acquisizione opere di urbanizzazione"/>
        <s v="72 - Lavori di somma urgenza"/>
        <s v="73 - Cerficati di agibilità"/>
        <s v="74 - Certificati destinazione urbanistica"/>
        <s v="75 - Archiviazione verbali di violazione delle norme del codice della strada, regolamenti e ordinanze di competenza della PL"/>
        <s v="76 - Rimborsi di sanzioni non dovute"/>
        <s v="77 - Attività di gestione e dei mezzi assegnati in dotazione della Direzione della Polizia eLocale e vigilanza sul loro corretto uso"/>
        <s v="78 - Assegnazione di posteggi mercati settimanali e mensili "/>
        <s v="79 - Rilascio contrassegno invalidi "/>
        <s v="80 - Rilascio stallo di sosta per invalidi "/>
        <s v=""/>
        <s v="36 - Ammissioni alle agevolazioni in materia socio assistenziale contributi per pagamento retta servizi socio-sanitari " u="1"/>
        <s v="48 - Controlli sull'uso del territorio" u="1"/>
        <s v="51 - Cancellazione anagrafica per irreperibilità" u="1"/>
        <s v="80 - jjjjj" u="1"/>
        <s v="42 - Transsazioni, accordi bonari e arbitrati" u="1"/>
        <s v="50 - Attività di certificazione di idoneità abitativa per cittadini stranieri " u="1"/>
      </sharedItems>
    </cacheField>
    <cacheField name="Probabilità" numFmtId="2">
      <sharedItems containsMixedTypes="1" containsNumber="1" minValue="1.1666666666666667" maxValue="4" count="18">
        <n v="2.5"/>
        <n v="2"/>
        <n v="3.5"/>
        <n v="2.3333333333333335"/>
        <n v="2.8333333333333335"/>
        <n v="3"/>
        <n v="1.8333333333333333"/>
        <n v="4"/>
        <n v="3.8333333333333335"/>
        <s v="Processo non sottoposto a mappatura e valutazione del rischio"/>
        <n v="2.1666666666666665"/>
        <n v="3.3333333333333335"/>
        <n v="2.6666666666666665"/>
        <n v="3.1666666666666665"/>
        <n v="3.6666666666666665"/>
        <n v="1.1666666666666667"/>
        <n v="1.3333333333333333"/>
        <n v="1.6666666666666667"/>
      </sharedItems>
    </cacheField>
    <cacheField name="Impatto" numFmtId="2">
      <sharedItems containsMixedTypes="1" containsNumber="1" minValue="0.75" maxValue="3.25" count="11">
        <n v="1.5"/>
        <n v="1.25"/>
        <n v="1.75"/>
        <s v=""/>
        <n v="1"/>
        <n v="2.25"/>
        <n v="0.75"/>
        <n v="2.5"/>
        <n v="2.75"/>
        <n v="3" u="1"/>
        <n v="3.25" u="1"/>
      </sharedItems>
    </cacheField>
    <cacheField name="Rischio" numFmtId="2">
      <sharedItems containsMixedTypes="1" containsNumber="1" minValue="0.875" maxValue="10.291666666666666" count="42">
        <n v="3.75"/>
        <n v="2.5"/>
        <n v="5.25"/>
        <n v="2.916666666666667"/>
        <n v="4.25"/>
        <n v="7"/>
        <n v="6.7083333333333339"/>
        <s v=""/>
        <n v="3.7916666666666665"/>
        <n v="2.1666666666666665"/>
        <n v="3.3333333333333335"/>
        <n v="2.8333333333333335"/>
        <n v="4.791666666666667"/>
        <n v="2.6666666666666665"/>
        <n v="4.125"/>
        <n v="3.541666666666667"/>
        <n v="4.166666666666667"/>
        <n v="4.75"/>
        <n v="2"/>
        <n v="4.375"/>
        <n v="4.583333333333333"/>
        <n v="0.875"/>
        <n v="3.125"/>
        <n v="3.333333333333333"/>
        <n v="5"/>
        <n v="1.6666666666666665"/>
        <n v="5.8333333333333339"/>
        <n v="7.333333333333333"/>
        <n v="1.6666666666666667"/>
        <n v="9.1666666666666679"/>
        <n v="2.375"/>
        <n v="4.6666666666666661"/>
        <n v="4.9583333333333339"/>
        <n v="4"/>
        <n v="4.0833333333333339"/>
        <n v="5.5416666666666661"/>
        <n v="3.54"/>
        <n v="2.708333333333333"/>
        <n v="3.25"/>
        <n v="3.5" u="1"/>
        <n v="10" u="1"/>
        <n v="10.291666666666666"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segretario" refreshedDate="43857.513030671296" createdVersion="6" refreshedVersion="6" minRefreshableVersion="3" recordCount="82">
  <cacheSource type="worksheet">
    <worksheetSource ref="U11:V93" sheet="Indice Schede"/>
  </cacheSource>
  <cacheFields count="2">
    <cacheField name="Processo analizzato" numFmtId="0">
      <sharedItems count="86">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
        <s v="12 - Gestione delle sanzioni per violazione del CDS"/>
        <s v="13 - Gestione ordinaria delle entrate di bilancio"/>
        <s v="14 - Gestione ordinaria delle spese di bilancio"/>
        <s v="15 - Verifica morosità entrate patrimoni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Autorizzazioni al funzionamento e accreditamento unità offerta social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4 - Organizzazione eventi"/>
        <s v="35 - Rilascio di patrocini"/>
        <s v="36 - Ammissioni alle agevolazioni in materia socio assistenziale contributi per pagamento retta servizi sociali"/>
        <s v="37 - Erogazioni contributi e sussidi buoni - vaucher regionali"/>
        <s v="38 - Formazione di determinazioni, ordinanze, decreti ed altri atti amministrativi"/>
        <s v="39 - Designazione dei rappresentanti dell'ente presso enti, società, fondazioni"/>
        <s v="40 - Variante in corso di esecuzione del contratto "/>
        <s v="41 - Autorizzazioni al personale"/>
        <s v="42 - Transazioni, accordi bonari e arbitrati"/>
        <s v="45 - Vigilanza sulla circolazione e la sosta"/>
        <s v="49 - Registrazioni e rilascio certificazioni in materia anagrafica ed elettorale"/>
        <s v="52 - Rilascio nuove residenze "/>
        <s v="53 - Trascrizioni sui registri di Stato Civile "/>
        <s v="54 - Procedimento disciplinare "/>
        <s v="55 - Controllo affissioni abusive "/>
        <s v="56 - Indenizzi, risarcimenti e rimborsi"/>
        <s v="57 - Subbapalto"/>
        <s v="58 - Utilizzo di rimedi di risoluzione delle controversie alternativi a quelli giurisdizionali durante la fase di esecuzione del contratto"/>
        <s v="59 - Autorizzazioni lavori "/>
        <s v="60 - Rilascio di autorizzazioni commerciali (apertura, trasferimento, ampliamento o riduzione della superficie di vendita di una media/grande struttura di vendita)."/>
        <s v="61 - Concessione/Comodato in uso locali e  beni comuali"/>
        <s v="62 - Gestione contrattuali e accertamenti di infrazione in materia di commercio "/>
        <s v="63 - S.C.I.A. Inerenti l'Edilizia"/>
        <s v="64 - Comunicazioni per attività edilizia libera"/>
        <s v="65 - S.C.I.A. inerenti le attività produttive"/>
        <s v="66 - Occupazione d'urgenza "/>
        <s v="67 - Espopri "/>
        <s v="68 - Affrancazione trasformazione diritto superficie "/>
        <s v="69 - Approvazione stato avanzameno lavori "/>
        <s v="70 - Collaudi lavori pubblici "/>
        <s v="71 - Collaudi ed acquisizione opere di urbanizzazione"/>
        <s v="72 - Lavori di somma urgenza"/>
        <s v="73 - Cerficati di agibilità"/>
        <s v="74 - Certificati destinazione urbanistica"/>
        <s v="75 - Archiviazione verbali di violazione delle norme del codice della strada, regolamenti e ordinanze di competenza della PL"/>
        <s v="76 - Rimborsi di sanzioni non dovute"/>
        <s v="77 - Attività di gestione e dei mezzi assegnati in dotazione della Direzione della Polizia eLocale e vigilanza sul loro corretto uso"/>
        <s v="78 - Assegnazione di posteggi mercati settimanali e mensili "/>
        <s v="79 - Rilascio contrassegno invalidi "/>
        <s v="80 - Rilascio stallo di sosta per invalidi "/>
        <s v="46 - Controllo servizi esternalizzati " u="1"/>
        <s v="68 - Affrancazion e trasformazione diritto superficie " u="1"/>
        <s v="36 - Ammissioni alle agevolazioni in materia socio assistenziale contributi per pagamento retta servizi socio-sanitari " u="1"/>
        <s v="48 - Controlli sull'uso del territorio" u="1"/>
        <s v="51 - Cancellazione anagrafica per irreperibilità" u="1"/>
        <s v="80 - jjjjj" u="1"/>
        <s v="11 - Levata dei protesti " u="1"/>
        <s v="43 - Gestione degli alloggi pubblici" u="1"/>
        <s v="42 - Transsazioni, accordi bonari e arbitrati" u="1"/>
        <s v="44 - Borse di studio " u="1"/>
        <s v="81 - Nuova scheda" u="1"/>
        <s v="50 - Attività di certificazione di idoneità abitativa per cittadini stranieri " u="1"/>
        <s v="47 - Affidamenti in house" u="1"/>
      </sharedItems>
    </cacheField>
    <cacheField name="Misure per la riduzione del rischio" numFmtId="0">
      <sharedItems count="100" longText="1">
        <s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Al fine di evitare che i bandi siano modellati su caratteristiche specifiche di un determinato potenziale concorrente, i requisiti richiesti dal responsabile del servizio e la tipologia di prove da inserire nel bando, sono definite congiuntamente, dal responsabile dell'ufficio personale, dal segretario generale e dal responsabile del servizio a cui  la risorsa è destinata. Occorre verificare_x000a_-l'acquisizione dichiarazione assenza di cause di incompatibilità e inconferibilità_x000a_- il rispetto degli obblighi previsti codice di comportamento dell’ente _x000a_-le motivazioni che possano avere determinato la eventuale ridefinizione dei requisiti per la partecipazione _x000a_-le motivazioni che possano avere generato eventuali revoche del bando_x000a_-l’incarico componente della commissione esaminatrice_x000a_-l’assenza conflitto di interesse_x000a_- il rispetto dei vincoli normativi_x000a_- il rispetto dei vincoli di spesa_x000a_- la conferibilità dell’incarico di componente commissione_x000a_- l’adeguatezza dei criteri di accesso_x000a_- i requisiti professionali_x000a_- il rispetto obblighi di trasparenza  si deve altresì concordare con la commissione di concorso un giorno immediatamente precedente le prove per definire le prove per evitare che ci siano fughe di notizie"/>
        <s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Pur con i recenti correttivi delle norme che obbligano a fare un piano preliminare e con delle forti limitazione della spesa, questo processo può nascondere una certa pericolosità corruttiva in relazione alle valutazioni di merito che, in via preliminare, hanno determinato l'esigenza di ricorrere a figure esterne all'amministrazione e all'ammontare del corrispettivo, comunque denominato. Pertanto, occorre verificare:                      -il conferimento incarico mediante procedura a evidenza pubblica _x000a_-l'attribuzione incarico con previsioni di verifica (cronoprogramma attuativo) _x000a_-l'estensione del rispetto degli obblighi previsti codice di comportamento dell’ente_x000a_-l'assenza conflitto di interessi_x000a_-l'acquisizione all’atto dell’incarico della dichiarazione di assenza di incompatibilità _x000a_-il rispetto degli obblighi di trasparenza e pubblicazione_x000a_-la pubblicazione tempestiva nel link “Amministrazione Trasparente” comprensivo di curriculum vitae dell’incaricato, della dichiarazione di assenza incompatibilità/inconferibilità e del compenso previsto_x000a_"/>
        <s v="Le recenti novità che obbligano al ricorso al mercato elettronico e alla limitazione solo a deter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Occorre pertanto verificare                                                                                                 -l'esplicitazione dei requisiti di ammissione in modo logico, ragionevole e proporzionale in modo da assicurare la massima partecipazione_x000a_-la specificazione dei criteri di aggiudicazione in modo da assicurare la qualità della prestazione richiesta_x000a_-la definizione certa e puntuale dell'oggetto della prestazione, con riferimento a tempi, dimensioni e modalità di attuazione a cui ricollegare il diritto alla controprestazione_x000a_-la prescrizione di clausole di garanzia in funzione della tipicità del contratto_x000a_-l'estensione del rispetto degli obblighi previsti codice di comportamento dell’ente _x000a_-l'indicazione puntuale degli strumenti di verifica della regolarità delle prestazioni oggetto del contratto_x000a_-l'indicazione del responsabile del procedimento_x000a_-l'acquisizione delle dichiarazioni relative alla inesistenza di cause di incompatibilità, conflitto di interesse od obbligo di astensione_x000a_"/>
        <s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Occorre verificare:                                                                                                                 - la motivazione sulla scelta della tipologia dei soggetti a cui affidare l'appalto_x000a_- l'esplicitazione dei requisiti al fine di giustificarne la loro puntuale individuazione_x000a_-la specificazione dei criteri di aggiudicazione in modo da assicurare parità di trattamento_x000a_-la definizione certa e puntuale dell'oggetto della prestazione, con riferimento a tempi, dimensioni e modalità di attuazione a cui ricollegare il diritto alla controprestazione o l'attivazione di misure di garanzia o revoca_x000a_- la prescrizione di clausole di garanzia in funzione della tipicità del contratto_x000a_-l'estensione del rispetto degli obblighi previsti codice di comportamento dell’ente _x000a_-l'indicazione puntuale degli strumenti di verifica della regolarità delle prestazioni oggetto del contratto_x000a_-l'indicazione del responsabile del procedimento_x000a_-l' acquisizione delle dichiarazioni relative alla inesistenza di cause di incompatibilità, conflitto di interesse od obbligo di astensione_x000a_- la certificazione dell'accesso al MEPA o dell'eventuale deroga_x000a_-l'attribuzione del CIG (codice identificativo gara)_x000a_- l'attribuzione del CUP se previsto (codice unico di progetto) _x000a_- la verifica della regolarità contributiva  DURC_x000a_"/>
        <s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
        <s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
        <s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quot;scorciatoie&quot; procedimentali e, con le dovute cautele relative alla riservatezza dei dati personali, dovrà essere data la più ampia pubblicità possibile ai provvedimenti di liquidazione."/>
        <s v="Anche in questo processo vengono richiamate e si auspica l'applicazione delle misure di cui alle schede 6 e 7. In più, visto che i processi di pianificazione generale hanno una durata temporale molto lunga, andrà tenuta memoria dei vari passaggi e in caso di &quot;oggetti di previsione&quot; particolarmente impattanti sia a livello finanziario che urbanistico, si dovrà vigilare in particolare sui beneficiari affinché non abbiamo alcun &quot;contatto&quot; che non sia esclusivamente tecnico, con i tecnici che pianificano e con gli amministratori che decidono."/>
        <s v=""/>
        <s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quot;messa a ruolo/riscossione coattiva&quot;"/>
        <s v="Le fattispecie in cui si concretizzano questi processi sono le più varie, ma diventano rilevanti ai fini dell'anticorruzione solo quando &quot;si decidono&quot;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
        <s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
        <s v="Monitoraggio semestrale sul tasso di morosità dei canoni dovuti all'Ente per la locazione di immobili. Report semestrale al RPCT sulle situazioni verificate"/>
        <s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quot;messa a ruolo/risocssione coattiva&quot;, si dovrà anche prevedere un meccanismo di trasparenza nei provvedimenti che autorizzano dette riduzioni, con particolare riferimento alla parte motivazionale."/>
        <s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
        <s v="Questo è un caso paradigmatico relativo ai parametri utilizzati per la valutazione del rischio che danno un risultato altissimo quando invece l'esperienza dimostra che teoricamente è difficile ipotizzare  fenomeni corruttivi, in quanto c'è il controllo reciproco dei dipenden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
        <s v="Se vengono applicate in modo chiaro e trasparente le disposizioni normative e regolamentari, non dovrebbero verificarsi fenomeni corruttivi. Questa fattispecie è comunque una di quelle in cui è rilevante anche il controllo delle entrate relative ai canoni previsti."/>
        <s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
        <s v="Rapporto semestrale al responsabile anticorruzione delle richieste pervenute e delle autorizzazioni concesse e dinigate."/>
        <s v=" La carta d'identità viene  rilasciata solo mediante la procedura informatica  ed ogni rilascio è associato in modo permanente alla procedura anagrafica. Risulta complesso pertanto assegnare un'identità diversa dalla propria ai richiedenti. Inoltre il rilascio immediato allo sportello, obbligatorio per tutti, evita ogni &quot;tentazione corruttiva&quot; per un rilascio veloce o preferenziale."/>
        <s v="Per i servizi che comportano la corresponsione di contributi in denaro si faccia riferimento alle prescrizioni di cui alla scheda n. 8 sulla corresponsi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
        <s v="I processi che ineriscono alla raccolta pratica e allo smaltimento quotidiano saranno rispondenti al contratto di servizio con l'ente gestore e pertanto sono difficili da individuare fattispecie corruttive. "/>
        <s v="Non si registrano pericoli corruttivi anche perché questo ente si è dotato del protocollo elettronico con profilatura dei flussi."/>
        <s v="Non si registrano pericoli corruttivi nella misura in cui questo ente ha avviato un processo di adozione del manuale di gestione documentale che, unitamente al protocollo elettronico, determina una profilatura dei flussi documentali."/>
        <s v=" Per quanto riguarda la gestione delle concessioni cimiteriali è stato adottato un apposito regolamento con relative tariffe."/>
        <s v="Oltre a quanto indicato nella scheda precedente per quanto riguarda questa fattispecie si ritiene necessario adottare un apposito regolamento e l'eventuale assegnazione di nuove tombe è prevista con apposito procedimento ad evidenza pubblica."/>
        <s v="Si consiglia ai responsabili dei servizi di procedere alla real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
        <s v="Per i patrocini gratuiti si ritiene inutile ogni misura anticorruttiva. Per i patrocini onerosi, che prevedono un contributo a supporto dell'iniziativa si fa riferimento alle misure di cui alla scheda n. 8. Nella fissazione delle regole che stanno alla base della concessione dei patrocini vanno individuate le regole particolari per quelli onerosi."/>
        <s v="Verifica a cura del dirigente/responsabile del procedimento, di concerto con l'ufficio tributi e la polizia locale, della veridicità delle dichiarazioni rese dal soggetto beneficiario."/>
        <s v="Pubblicità dei criteri di assegnazione dei contributi, sussidi e buoni voucher regionali. Motivazione puntuale dell'atto con il quale viene disposta la concessione di un beneficio economico salvaguardando la privacy.Pubblicazione dei provvedimenti di assegnazione dei benefici economici. Verifica puntuale rispetto della normativa regionale."/>
        <s v="Rispetto della Legge n. 241/90 e del D.lgs. n. 267/2000 e delle norme speciali."/>
        <s v="Vanno distinte designazioni che prevedono un compenso dalle designazioni che invece prevedano un compenso. Maggiore è il compenso, maggiori devono essere le misure di prevenzione della corruzione. Si tenga però presente che il PTPCT è rivolto quasi esclusivamente a comportamenti e processi di competenza della struttura amministrativa e gestionale e non al comportamento di organismi politici. "/>
        <s v="Obbligo di adeguata e specifica motivazione nell'atto di approvazione delle varianti specificandone le cause. Obbligo di comunicare al RPC, con cadenza semestrale gli atti adozioni in corso d'opera. Verifica del corretto assolvimento dell'obbligo di comunicazione dell'ANAC delle variazioni approvate e autorizzate ai sensi dell'art.106 del D.lgs.  50/2016."/>
        <s v="Rispetto del codice di comportamento."/>
        <s v="Adeguata e analitica motivazione dell'atto e degli interventi da attuare sugli immobili comunali. Pubblicazione sul sito istituzionale del Comune del soggetto/beneficiario e dell'importo economico."/>
        <s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
        <s v="Adozione di procedure standardizzate"/>
        <s v="Verifica delle operazioni compiute dagli ufficiali d'anagrafe tenuto conto che il procedimento si basa anche sulle riusltanze degli accertamenti compiuti  dagli Agenti di Polizia Locale in merito al requisito della dimora abituale."/>
        <s v="Rispetto delle procedure previste dal manuale sulla  qualità."/>
        <s v="Verifica della correttta applicazione delle norme in materia di contestazione di illeciti disciplinari e di irrogazione delle sanzione in forma graduata e proporzionata;  Obbligo di comunicaizone semestrale al RPC sui procedimenti disciplinari avviati/conclusi e sulle sanzioni disciplianari irrogate."/>
        <s v="Gestione delle segnalazioni da parte del Dirigente. Verifica della corretta applicazione del regolamento e delle sanzioni previste."/>
        <s v="Adeguata e analitica movitrazione dell'atto e degli interventi da attuare sugli immobili comunali. Pubblicazione sul sito istituzionale del comune del soggetto/beneficiario e dell'importo economico "/>
        <s v="Per i subbapalti di importo superiori al 5% delle prestazioni affidate o superiori a 100.000,00 euro, trasmissione dell'atto di autorizzazione subbapalto al RPC, così da permettere la tempestività conoscenza e verifica dell'osservanza delle disposizine di legge in materia di subbapalti."/>
        <s v="Obbligo di adeguata motivazione dell'atto di scelta delle modalità risolutive delle controversie con esplicita."/>
        <s v="Rapporto semestrale alla responsabile anticorruzione delle richieste pervenute e delle autorizzazioni concesse e dinegate"/>
        <s v="Standardizzazione delle procedure e gestione dei procedimenti tramite applicazione telmatica  SUAP. Verifica del rispetto dei tempi fissati per la conclusione del procedimento. Rapporti periodici al RPCT"/>
        <s v="Analitica motivazione dell'atto di programamzione generale. Pubblicazione sul sito istituzionale dell'Ente dell'elenco dei beni immobili comunali concessi a terzi, contente le seguenti informazioni:- descrizione delbene concesso; soggetto assegnatario; modalità di individuazione dell'assegnatario; Oneri a carico dell'assegnatario; durata del rapporto contrattuale; estremi del provvedimento di assegnazione."/>
        <s v="Monitoraggi dei controlli effettuati mediante registrazione dei dati efferenti ad ogni controllo effettuato. Verifica delle fasi e degli adempimenti conseguenti. Verifica del rispetto dei termini relazione semestrale al RPCT."/>
        <s v="Controllo dello stato nei luogi nei termini, informazione semestrale al responsabile anticorruzione delle richieste e dei controlli effettuati e loro risultanze (20% a campione). Rispetto delle procedure previste dal manuale sulla qualità."/>
        <s v="Informazione semestrale al responsabile anticorruzione delle richieste e dei controlli effettuati e loro risultanze."/>
        <s v=" Informazione semestrale al responsabile anticorruzione delle richieste e dei controlli effettuati e loro risutltanze. Rispetto delle procedure previste dal manuale sulla qualità."/>
        <s v="Adeguata e analitica motivazione dell'atto e degli interveni da attuare sugli iimmobili comunali. Report semestrale al RPCT "/>
        <s v=" Verifica che il corrispettivo di affrancazione e trasformazione del diritto di superficie sia calcolato nel rispetto dell'articolo 31 comma 48 della Legge 448/98 e della giurisprudenza contabile."/>
        <s v="Con la supervisione del dirigente, verifica documentale incrociata con accertamento sul reale stato di attuazione dei lavori. Verifica nel rispetto delle norme del CSA."/>
        <s v="Con la supervisione del Dirigente, verifica documentale incrociata con accertamento sul reale stato di attuazione dei lavori. Verifica del reale stato di realizzazione dei lavori"/>
        <s v="Per importi contrattuali relativi alla somma urgenza superiori a 40.000,00 euro obbligo di comunicazione/informazione immediata nei confronti del RPC in caso di proroghe contrattuali o affidamenti d'urgenza da effettuarsi tempestivamente.  Obbligo di adeguata motivazione obbligo di comunicare al RPC la presenza di ripetuti affidamenti ai  medesimi operatori economici nel medesimo anno solare, in caso di affidamenti complessivamente superiori nel periodo di riferimento a 10.000, euro."/>
        <s v="Verifica del rispetto delle procedure previste dal manuale della qualita. Report semestrale al RPC sul rilascio e tempi medi."/>
        <s v="Rispetto delle procedure previste dal manuale della qualità; Report semestrale al RPC sul rilascio e tempi medi."/>
        <s v="Verifica del rispetto delle procedure previste dal manuale della qualità. Sistematico utilizzo di procedure e mezzo di supporti informatici. Rapporti periodici da ogni operatore che ha redatto il provvedimento della avvenuta archiviazione. Rapporti periodici al Responsabile anticorruzione dei provvedimenti di archiaviazine adottati."/>
        <s v="Rspetto delle procedure previste dal manuale sulla qualità.  Rispetto dei tempi di ultimazione del procedimento. Rapporti periodici dal Responsabile anticorruzione di prospetti riportanti in ordine cronologico, le istanze pervenute gli esiti dell'istruttoria e gli estremi dell'eventuale provvedimento di rimborso emanato."/>
        <s v="Rispetto delle procedure previste dal manuale sulla qualità. Verifica periodica, a cura del Dirigente dei chilometri percorsi, consumo di carburante stato di manutenzione."/>
        <s v="Verifica del rispetto dei criteri regolamentari nell'assegnazione e osservanza dei principi di trasparenza. Pubblicazione sul sito internet istituzionale."/>
        <s v="Verifica del prospetto delle procedure prevista dal mauale della qqualità. Report semestarale al RPC sul riòascio e tempi medi di evasione delle richeste pervenute."/>
        <s v="Verifica del prospetto delle procedure prevista dal mauale della qualità. Report semestrale al RPC sul rilascio e tempi medi di evasione delle richeste pervenute e delle autorizzazioni concesse e non."/>
        <s v="Report semestrale sul numero di richieste di certificazione di idoneità alloggi pervenute e sul numero di certificazioni rilasciate e diniegate." u="1"/>
        <s v="Predeterminazione delle modalità per l'eliminazine dei vincoli relativ al prezzo massimo di cessione gravanti sugli allogi realizzati in aree PEEP e contesuale definizione dello  Schema di Convenzione integrativa per l'affrancazione di tali vincoli. Verifica che il corrispettivo di affrancazione e trasformazione del diritto di superficie sia calcolato nel rispetto dell'articolo 31 comma 48 della Legge 448/98 e della giurisprudenza contabile." u="1"/>
        <s v="aaaaa" u="1"/>
        <s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 u="1"/>
        <s v="Se il comune è tra quelli che rilasciano la CIE: &quot;La procedura centralizzata della carta d'identità elettronica, con l'associazione delle impronte digitali, elimina pressoché totalmente ogni ipotesi corruttiva&quot;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quot;tentazione corruttiva&quot; per un rilascio veloce o preferenziale." u="1"/>
        <s v="Esercizio del controllo analogo sugli Enti/Società che gestiscono i servizi esternalizzati. Indagine di Customer Satifisaction. " u="1"/>
        <s v="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 u="1"/>
        <s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 u="1"/>
        <s v="Verifica delle operazioni compiute degli ufficiali d'anagrafe. Verifica del rispetto delle procedure previste dal manuale delle qualità." u="1"/>
        <s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 u="1"/>
        <s v="Per i subbapalti di importo superiori al 5% delle prestazioni affidate o superiori a 100.000,00 euro, trasmissine dell'atto di autorizzazione subbapalto al RPC, così da permettere la tempestività conoscenza e verifica dell'osservanza delle disposizine di legge in materia di subbapalti." u="1"/>
        <s v="Non si ritiene necessario adottare misure particolari" u="1"/>
        <s v="Nel caso di affidamenti di gestioni di questo tipo, si provveda sempre sulla base di procedimenti ad evidenza pubblica e si sposta l'individuazione delle caratteristiche potenziali degli affidatari, in termini di economicità e funzionalità, dalla fase decisionale a quella di programmazione. In questo modo i responsabili dei servizi avranno poco margine per affidamenti discrezionali." u="1"/>
        <s v="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 u="1"/>
        <s v="Rapporto semestrale al responsabile al anticorruzione delle richieste pervenute e delle autorizzazioni concesse e dinigate." u="1"/>
        <s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u="1"/>
        <s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u="1"/>
        <s v="Le graduatorie per l'assegnazione degli alloggi popolari dovranno essere redatte esclusivamente da soggetti terzi rispetto ai dipendenti dell'ufficio. Ci si rivolga prioritariamente alle prestazioni di esperti di comuni e agenzie autonome." u="1"/>
        <s v="Pubblicità dei criteri adottati dall'Amministrazione e verifica della corretta applicazione. Controlli a campione." u="1"/>
        <s v="Non si registrano pericoli corruttivi anche perché questo ente si è dotato di un manuale di gestione documentale che, unitamente al protocollo elettronico, determina una profilatura dei flussi documentali." u="1"/>
        <s v="Verifica del prospetto delle procedure prevista dal mauale della qqualità. Report semestarale al RPC sul riòascio e tempi medi di evasione delle richeste pervenute e delle autorizzazioni concesse e non." u="1"/>
        <s v="Con la supervisione del dirigente, verifica documentale in corociata con accertamento sul reale stato di attuazione dei lavori. Verifica nel rispetto delle norme del CSA." u="1"/>
        <s v="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 u="1"/>
        <s v="Rispetto della direttiva del dirigente del servizio personale prot.n.6111 del 26/02/2015." u="1"/>
        <s v="Controllo dei requisiti dichiarati (20% a campione). Informazione semestrale al responsabile anticorruzione delle richieste e dei controlli effettuati e loro risutltanze. Rispetto delle procedure previste dal manuale sulla qualità." u="1"/>
        <s v="Quando il segretario esercita questa funzione, lo fa sempre alla presenza di un suo collaboratore che sia in grado in ogni momento di testimoniare dell'integrità dei suoi comportamenti. " u="1"/>
        <s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Al fine di evitare che i bandi siano modellati su caratteristiche specifiche di un determinato potenziale concorrente, i requisiti richiesti dal responsabile del servizio e la tipologia di prove da inserire nel bando, sono definite congiuntamente, dal responsabile dell'ufficio personale, dal segretario generale e dal responsabile del servizio a cui  la risorsa è destinata. Occorre verificare_x000a_-l'acquisizione dichiarazione assenza di cause di incompatibilità e inconferibilità_x000a_- il rispetto degli obblighi previsti codice di comportamento dell’ente _x000a_-le motivazioni che possano avere determinato la eventuale ridefinizione dei requisiti per la partecipazione _x000a_-le motivazioni che possano avere generato eventuali revoche del bando_x000a_-l’incarico componente della commissione esaminatrice_x000a_-l’assenza conflitto di interesse_x000a_- il rispetto dei vincoli normativi_x000a_- il rispetto dei vincoli di spesa_x000a_- la conferibilità dell’incarico di componente commissione_x000a_- l’adeguatezza dei criteri di accesso_x000a_- i requisiti professionali_x000a_- il rispetto obblighi di trasparenza_x000a_" u="1"/>
        <s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quot;messa a ruolo/risocssione coattiva&quot;" u="1"/>
        <s v="Oltre a quanto indicato nella scheda precedente per quanto riguarda questa fattispecie si ritiene necessario adoattre un apposito regolamento e l'eventuale assegnazione di nuove tombe andrà fatta con apposito procedimento ad evidenza pubblica." u="1"/>
        <s v="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 u="1"/>
        <s v="Verifica delle operazioni compiute dagli ufficiali d'anagrafe tenuto conto che il procedimento si basa anche sulle riusltanze degli accertamenti compiuti  dagli Agenti di Polizia Locale in merito al requisito della dimora abituale. Verifica del rispetto delle procedure previste dal manuale della qualità. Report  semestrale al RPC sul rilascio e tempi medi di evasione delle richieste pervenute e delle nuove residenze concesse e diniegate." u="1"/>
        <s v="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 u="1"/>
        <s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2">
  <r>
    <x v="0"/>
    <x v="0"/>
    <x v="0"/>
    <x v="0"/>
  </r>
  <r>
    <x v="1"/>
    <x v="1"/>
    <x v="1"/>
    <x v="1"/>
  </r>
  <r>
    <x v="2"/>
    <x v="2"/>
    <x v="0"/>
    <x v="2"/>
  </r>
  <r>
    <x v="3"/>
    <x v="3"/>
    <x v="1"/>
    <x v="3"/>
  </r>
  <r>
    <x v="4"/>
    <x v="4"/>
    <x v="0"/>
    <x v="4"/>
  </r>
  <r>
    <x v="5"/>
    <x v="3"/>
    <x v="1"/>
    <x v="3"/>
  </r>
  <r>
    <x v="6"/>
    <x v="5"/>
    <x v="1"/>
    <x v="0"/>
  </r>
  <r>
    <x v="7"/>
    <x v="6"/>
    <x v="0"/>
    <x v="0"/>
  </r>
  <r>
    <x v="8"/>
    <x v="7"/>
    <x v="2"/>
    <x v="5"/>
  </r>
  <r>
    <x v="9"/>
    <x v="8"/>
    <x v="2"/>
    <x v="6"/>
  </r>
  <r>
    <x v="10"/>
    <x v="9"/>
    <x v="3"/>
    <x v="7"/>
  </r>
  <r>
    <x v="11"/>
    <x v="10"/>
    <x v="2"/>
    <x v="8"/>
  </r>
  <r>
    <x v="12"/>
    <x v="10"/>
    <x v="4"/>
    <x v="9"/>
  </r>
  <r>
    <x v="13"/>
    <x v="11"/>
    <x v="4"/>
    <x v="10"/>
  </r>
  <r>
    <x v="14"/>
    <x v="4"/>
    <x v="4"/>
    <x v="11"/>
  </r>
  <r>
    <x v="15"/>
    <x v="8"/>
    <x v="1"/>
    <x v="12"/>
  </r>
  <r>
    <x v="16"/>
    <x v="12"/>
    <x v="4"/>
    <x v="13"/>
  </r>
  <r>
    <x v="17"/>
    <x v="6"/>
    <x v="5"/>
    <x v="14"/>
  </r>
  <r>
    <x v="18"/>
    <x v="10"/>
    <x v="4"/>
    <x v="9"/>
  </r>
  <r>
    <x v="19"/>
    <x v="4"/>
    <x v="1"/>
    <x v="15"/>
  </r>
  <r>
    <x v="20"/>
    <x v="11"/>
    <x v="1"/>
    <x v="16"/>
  </r>
  <r>
    <x v="21"/>
    <x v="13"/>
    <x v="0"/>
    <x v="17"/>
  </r>
  <r>
    <x v="22"/>
    <x v="1"/>
    <x v="4"/>
    <x v="18"/>
  </r>
  <r>
    <x v="23"/>
    <x v="2"/>
    <x v="1"/>
    <x v="19"/>
  </r>
  <r>
    <x v="24"/>
    <x v="2"/>
    <x v="1"/>
    <x v="19"/>
  </r>
  <r>
    <x v="25"/>
    <x v="2"/>
    <x v="1"/>
    <x v="19"/>
  </r>
  <r>
    <x v="26"/>
    <x v="2"/>
    <x v="1"/>
    <x v="19"/>
  </r>
  <r>
    <x v="27"/>
    <x v="2"/>
    <x v="1"/>
    <x v="19"/>
  </r>
  <r>
    <x v="28"/>
    <x v="14"/>
    <x v="1"/>
    <x v="20"/>
  </r>
  <r>
    <x v="29"/>
    <x v="15"/>
    <x v="6"/>
    <x v="21"/>
  </r>
  <r>
    <x v="30"/>
    <x v="15"/>
    <x v="6"/>
    <x v="21"/>
  </r>
  <r>
    <x v="31"/>
    <x v="10"/>
    <x v="4"/>
    <x v="9"/>
  </r>
  <r>
    <x v="32"/>
    <x v="0"/>
    <x v="1"/>
    <x v="22"/>
  </r>
  <r>
    <x v="33"/>
    <x v="5"/>
    <x v="1"/>
    <x v="0"/>
  </r>
  <r>
    <x v="34"/>
    <x v="12"/>
    <x v="1"/>
    <x v="23"/>
  </r>
  <r>
    <x v="35"/>
    <x v="5"/>
    <x v="1"/>
    <x v="0"/>
  </r>
  <r>
    <x v="36"/>
    <x v="11"/>
    <x v="0"/>
    <x v="24"/>
  </r>
  <r>
    <x v="37"/>
    <x v="16"/>
    <x v="1"/>
    <x v="25"/>
  </r>
  <r>
    <x v="38"/>
    <x v="11"/>
    <x v="2"/>
    <x v="26"/>
  </r>
  <r>
    <x v="39"/>
    <x v="5"/>
    <x v="1"/>
    <x v="0"/>
  </r>
  <r>
    <x v="40"/>
    <x v="6"/>
    <x v="7"/>
    <x v="20"/>
  </r>
  <r>
    <x v="41"/>
    <x v="12"/>
    <x v="8"/>
    <x v="27"/>
  </r>
  <r>
    <x v="42"/>
    <x v="12"/>
    <x v="6"/>
    <x v="18"/>
  </r>
  <r>
    <x v="43"/>
    <x v="12"/>
    <x v="1"/>
    <x v="23"/>
  </r>
  <r>
    <x v="44"/>
    <x v="17"/>
    <x v="4"/>
    <x v="28"/>
  </r>
  <r>
    <x v="45"/>
    <x v="11"/>
    <x v="8"/>
    <x v="29"/>
  </r>
  <r>
    <x v="46"/>
    <x v="13"/>
    <x v="0"/>
    <x v="17"/>
  </r>
  <r>
    <x v="47"/>
    <x v="13"/>
    <x v="6"/>
    <x v="30"/>
  </r>
  <r>
    <x v="48"/>
    <x v="0"/>
    <x v="4"/>
    <x v="1"/>
  </r>
  <r>
    <x v="49"/>
    <x v="0"/>
    <x v="4"/>
    <x v="1"/>
  </r>
  <r>
    <x v="50"/>
    <x v="12"/>
    <x v="2"/>
    <x v="31"/>
  </r>
  <r>
    <x v="51"/>
    <x v="4"/>
    <x v="0"/>
    <x v="4"/>
  </r>
  <r>
    <x v="52"/>
    <x v="11"/>
    <x v="1"/>
    <x v="16"/>
  </r>
  <r>
    <x v="53"/>
    <x v="0"/>
    <x v="1"/>
    <x v="22"/>
  </r>
  <r>
    <x v="54"/>
    <x v="5"/>
    <x v="1"/>
    <x v="0"/>
  </r>
  <r>
    <x v="55"/>
    <x v="4"/>
    <x v="2"/>
    <x v="32"/>
  </r>
  <r>
    <x v="56"/>
    <x v="4"/>
    <x v="0"/>
    <x v="4"/>
  </r>
  <r>
    <x v="57"/>
    <x v="12"/>
    <x v="1"/>
    <x v="23"/>
  </r>
  <r>
    <x v="58"/>
    <x v="10"/>
    <x v="2"/>
    <x v="8"/>
  </r>
  <r>
    <x v="59"/>
    <x v="12"/>
    <x v="1"/>
    <x v="23"/>
  </r>
  <r>
    <x v="60"/>
    <x v="12"/>
    <x v="1"/>
    <x v="23"/>
  </r>
  <r>
    <x v="61"/>
    <x v="12"/>
    <x v="0"/>
    <x v="33"/>
  </r>
  <r>
    <x v="62"/>
    <x v="12"/>
    <x v="0"/>
    <x v="33"/>
  </r>
  <r>
    <x v="63"/>
    <x v="12"/>
    <x v="0"/>
    <x v="33"/>
  </r>
  <r>
    <x v="64"/>
    <x v="0"/>
    <x v="0"/>
    <x v="0"/>
  </r>
  <r>
    <x v="65"/>
    <x v="12"/>
    <x v="2"/>
    <x v="31"/>
  </r>
  <r>
    <x v="66"/>
    <x v="3"/>
    <x v="2"/>
    <x v="34"/>
  </r>
  <r>
    <x v="67"/>
    <x v="14"/>
    <x v="1"/>
    <x v="20"/>
  </r>
  <r>
    <x v="68"/>
    <x v="13"/>
    <x v="2"/>
    <x v="35"/>
  </r>
  <r>
    <x v="69"/>
    <x v="0"/>
    <x v="0"/>
    <x v="0"/>
  </r>
  <r>
    <x v="70"/>
    <x v="4"/>
    <x v="1"/>
    <x v="36"/>
  </r>
  <r>
    <x v="71"/>
    <x v="0"/>
    <x v="1"/>
    <x v="22"/>
  </r>
  <r>
    <x v="72"/>
    <x v="0"/>
    <x v="4"/>
    <x v="1"/>
  </r>
  <r>
    <x v="73"/>
    <x v="1"/>
    <x v="1"/>
    <x v="1"/>
  </r>
  <r>
    <x v="74"/>
    <x v="10"/>
    <x v="1"/>
    <x v="37"/>
  </r>
  <r>
    <x v="75"/>
    <x v="10"/>
    <x v="0"/>
    <x v="38"/>
  </r>
  <r>
    <x v="76"/>
    <x v="10"/>
    <x v="1"/>
    <x v="37"/>
  </r>
  <r>
    <x v="77"/>
    <x v="9"/>
    <x v="3"/>
    <x v="7"/>
  </r>
  <r>
    <x v="77"/>
    <x v="9"/>
    <x v="3"/>
    <x v="7"/>
  </r>
  <r>
    <x v="77"/>
    <x v="9"/>
    <x v="3"/>
    <x v="7"/>
  </r>
  <r>
    <x v="77"/>
    <x v="9"/>
    <x v="3"/>
    <x v="7"/>
  </r>
  <r>
    <x v="77"/>
    <x v="9"/>
    <x v="3"/>
    <x v="7"/>
  </r>
</pivotCacheRecords>
</file>

<file path=xl/pivotCache/pivotCacheRecords2.xml><?xml version="1.0" encoding="utf-8"?>
<pivotCacheRecords xmlns="http://schemas.openxmlformats.org/spreadsheetml/2006/main" xmlns:r="http://schemas.openxmlformats.org/officeDocument/2006/relationships" count="82">
  <r>
    <x v="0"/>
    <x v="0"/>
  </r>
  <r>
    <x v="1"/>
    <x v="1"/>
  </r>
  <r>
    <x v="2"/>
    <x v="2"/>
  </r>
  <r>
    <x v="3"/>
    <x v="3"/>
  </r>
  <r>
    <x v="4"/>
    <x v="4"/>
  </r>
  <r>
    <x v="5"/>
    <x v="5"/>
  </r>
  <r>
    <x v="6"/>
    <x v="6"/>
  </r>
  <r>
    <x v="7"/>
    <x v="7"/>
  </r>
  <r>
    <x v="8"/>
    <x v="8"/>
  </r>
  <r>
    <x v="9"/>
    <x v="8"/>
  </r>
  <r>
    <x v="10"/>
    <x v="9"/>
  </r>
  <r>
    <x v="11"/>
    <x v="10"/>
  </r>
  <r>
    <x v="12"/>
    <x v="11"/>
  </r>
  <r>
    <x v="13"/>
    <x v="12"/>
  </r>
  <r>
    <x v="14"/>
    <x v="13"/>
  </r>
  <r>
    <x v="15"/>
    <x v="14"/>
  </r>
  <r>
    <x v="16"/>
    <x v="15"/>
  </r>
  <r>
    <x v="17"/>
    <x v="16"/>
  </r>
  <r>
    <x v="18"/>
    <x v="17"/>
  </r>
  <r>
    <x v="19"/>
    <x v="17"/>
  </r>
  <r>
    <x v="20"/>
    <x v="18"/>
  </r>
  <r>
    <x v="21"/>
    <x v="19"/>
  </r>
  <r>
    <x v="22"/>
    <x v="20"/>
  </r>
  <r>
    <x v="23"/>
    <x v="7"/>
  </r>
  <r>
    <x v="24"/>
    <x v="7"/>
  </r>
  <r>
    <x v="25"/>
    <x v="21"/>
  </r>
  <r>
    <x v="26"/>
    <x v="22"/>
  </r>
  <r>
    <x v="27"/>
    <x v="23"/>
  </r>
  <r>
    <x v="28"/>
    <x v="24"/>
  </r>
  <r>
    <x v="29"/>
    <x v="25"/>
  </r>
  <r>
    <x v="30"/>
    <x v="26"/>
  </r>
  <r>
    <x v="31"/>
    <x v="27"/>
  </r>
  <r>
    <x v="32"/>
    <x v="28"/>
  </r>
  <r>
    <x v="33"/>
    <x v="29"/>
  </r>
  <r>
    <x v="34"/>
    <x v="30"/>
  </r>
  <r>
    <x v="35"/>
    <x v="31"/>
  </r>
  <r>
    <x v="36"/>
    <x v="32"/>
  </r>
  <r>
    <x v="37"/>
    <x v="33"/>
  </r>
  <r>
    <x v="38"/>
    <x v="34"/>
  </r>
  <r>
    <x v="39"/>
    <x v="35"/>
  </r>
  <r>
    <x v="40"/>
    <x v="36"/>
  </r>
  <r>
    <x v="41"/>
    <x v="37"/>
  </r>
  <r>
    <x v="10"/>
    <x v="9"/>
  </r>
  <r>
    <x v="10"/>
    <x v="9"/>
  </r>
  <r>
    <x v="42"/>
    <x v="38"/>
  </r>
  <r>
    <x v="10"/>
    <x v="9"/>
  </r>
  <r>
    <x v="10"/>
    <x v="9"/>
  </r>
  <r>
    <x v="43"/>
    <x v="39"/>
  </r>
  <r>
    <x v="44"/>
    <x v="40"/>
  </r>
  <r>
    <x v="45"/>
    <x v="41"/>
  </r>
  <r>
    <x v="46"/>
    <x v="42"/>
  </r>
  <r>
    <x v="47"/>
    <x v="43"/>
  </r>
  <r>
    <x v="48"/>
    <x v="44"/>
  </r>
  <r>
    <x v="49"/>
    <x v="45"/>
  </r>
  <r>
    <x v="50"/>
    <x v="46"/>
  </r>
  <r>
    <x v="51"/>
    <x v="47"/>
  </r>
  <r>
    <x v="52"/>
    <x v="48"/>
  </r>
  <r>
    <x v="53"/>
    <x v="49"/>
  </r>
  <r>
    <x v="54"/>
    <x v="50"/>
  </r>
  <r>
    <x v="55"/>
    <x v="51"/>
  </r>
  <r>
    <x v="56"/>
    <x v="52"/>
  </r>
  <r>
    <x v="57"/>
    <x v="53"/>
  </r>
  <r>
    <x v="58"/>
    <x v="54"/>
  </r>
  <r>
    <x v="59"/>
    <x v="54"/>
  </r>
  <r>
    <x v="60"/>
    <x v="55"/>
  </r>
  <r>
    <x v="61"/>
    <x v="56"/>
  </r>
  <r>
    <x v="62"/>
    <x v="57"/>
  </r>
  <r>
    <x v="63"/>
    <x v="57"/>
  </r>
  <r>
    <x v="64"/>
    <x v="58"/>
  </r>
  <r>
    <x v="65"/>
    <x v="59"/>
  </r>
  <r>
    <x v="66"/>
    <x v="60"/>
  </r>
  <r>
    <x v="67"/>
    <x v="61"/>
  </r>
  <r>
    <x v="68"/>
    <x v="62"/>
  </r>
  <r>
    <x v="69"/>
    <x v="63"/>
  </r>
  <r>
    <x v="70"/>
    <x v="64"/>
  </r>
  <r>
    <x v="71"/>
    <x v="65"/>
  </r>
  <r>
    <x v="72"/>
    <x v="66"/>
  </r>
  <r>
    <x v="10"/>
    <x v="9"/>
  </r>
  <r>
    <x v="10"/>
    <x v="9"/>
  </r>
  <r>
    <x v="10"/>
    <x v="9"/>
  </r>
  <r>
    <x v="10"/>
    <x v="9"/>
  </r>
  <r>
    <x v="10"/>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ella_pivot1" cacheId="1" applyNumberFormats="0" applyBorderFormats="0" applyFontFormats="0" applyPatternFormats="0" applyAlignmentFormats="0" applyWidthHeightFormats="1" dataCaption="Valori" missingCaption=" " updatedVersion="6" minRefreshableVersion="3" showDrill="0" showDataTips="0" enableDrill="0" rowGrandTotals="0" colGrandTotals="0" createdVersion="5" indent="0" showHeaders="0" compact="0" compactData="0" multipleFieldFilters="0" fieldListSortAscending="1">
  <location ref="B14:E91" firstHeaderRow="0" firstDataRow="0" firstDataCol="4"/>
  <pivotFields count="4">
    <pivotField axis="axisRow" compact="0" outline="0" showAll="0" defaultSubtotal="0">
      <items count="84">
        <item x="77"/>
        <item x="0"/>
        <item x="1"/>
        <item x="2"/>
        <item x="3"/>
        <item x="4"/>
        <item x="5"/>
        <item x="6"/>
        <item x="7"/>
        <item x="8"/>
        <item x="9"/>
        <item x="10"/>
        <item x="11"/>
        <item x="12"/>
        <item x="13"/>
        <item x="15"/>
        <item x="16"/>
        <item x="17"/>
        <item x="18"/>
        <item x="19"/>
        <item x="20"/>
        <item x="22"/>
        <item x="23"/>
        <item x="24"/>
        <item x="25"/>
        <item x="26"/>
        <item x="27"/>
        <item x="28"/>
        <item x="29"/>
        <item x="30"/>
        <item x="31"/>
        <item x="32"/>
        <item x="33"/>
        <item x="34"/>
        <item x="37"/>
        <item x="38"/>
        <item x="42"/>
        <item x="44"/>
        <item x="46"/>
        <item m="1" x="79"/>
        <item x="14"/>
        <item x="43"/>
        <item x="47"/>
        <item m="1" x="83"/>
        <item m="1" x="80"/>
        <item x="48"/>
        <item x="49"/>
        <item x="21"/>
        <item m="1" x="78"/>
        <item x="36"/>
        <item x="40"/>
        <item m="1" x="82"/>
        <item x="45"/>
        <item x="50"/>
        <item x="51"/>
        <item x="52"/>
        <item x="39"/>
        <item x="53"/>
        <item x="54"/>
        <item x="55"/>
        <item x="56"/>
        <item x="57"/>
        <item x="58"/>
        <item x="59"/>
        <item x="60"/>
        <item x="61"/>
        <item x="62"/>
        <item x="63"/>
        <item x="64"/>
        <item x="65"/>
        <item x="66"/>
        <item x="67"/>
        <item x="68"/>
        <item x="69"/>
        <item x="70"/>
        <item x="71"/>
        <item x="72"/>
        <item x="73"/>
        <item x="74"/>
        <item x="75"/>
        <item x="76"/>
        <item m="1" x="81"/>
        <item x="35"/>
        <item x="41"/>
      </items>
    </pivotField>
    <pivotField axis="axisRow" compact="0" outline="0" showAll="0" defaultSubtotal="0">
      <items count="18">
        <item x="15"/>
        <item x="16"/>
        <item x="17"/>
        <item x="6"/>
        <item x="1"/>
        <item x="10"/>
        <item x="3"/>
        <item x="0"/>
        <item x="12"/>
        <item x="4"/>
        <item x="5"/>
        <item x="13"/>
        <item x="11"/>
        <item x="2"/>
        <item x="14"/>
        <item x="8"/>
        <item x="7"/>
        <item x="9"/>
      </items>
    </pivotField>
    <pivotField axis="axisRow" compact="0" outline="0" showAll="0" defaultSubtotal="0">
      <items count="11">
        <item x="6"/>
        <item x="4"/>
        <item x="1"/>
        <item x="0"/>
        <item x="2"/>
        <item x="5"/>
        <item x="3"/>
        <item x="7"/>
        <item x="8"/>
        <item m="1" x="9"/>
        <item m="1" x="10"/>
      </items>
    </pivotField>
    <pivotField axis="axisRow" compact="0" outline="0" showAll="0" defaultSubtotal="0">
      <items count="42">
        <item x="21"/>
        <item x="25"/>
        <item x="28"/>
        <item x="18"/>
        <item x="9"/>
        <item x="1"/>
        <item x="13"/>
        <item x="3"/>
        <item x="22"/>
        <item x="23"/>
        <item x="10"/>
        <item m="1" x="39"/>
        <item x="15"/>
        <item x="0"/>
        <item x="8"/>
        <item x="14"/>
        <item x="16"/>
        <item x="4"/>
        <item x="19"/>
        <item x="20"/>
        <item x="17"/>
        <item x="12"/>
        <item x="2"/>
        <item x="26"/>
        <item x="6"/>
        <item x="5"/>
        <item x="7"/>
        <item x="11"/>
        <item x="30"/>
        <item x="24"/>
        <item x="27"/>
        <item m="1" x="40"/>
        <item x="31"/>
        <item x="32"/>
        <item x="33"/>
        <item x="34"/>
        <item x="35"/>
        <item x="37"/>
        <item x="38"/>
        <item x="36"/>
        <item m="1" x="41"/>
        <item x="29"/>
      </items>
    </pivotField>
  </pivotFields>
  <rowFields count="4">
    <field x="0"/>
    <field x="1"/>
    <field x="2"/>
    <field x="3"/>
  </rowFields>
  <rowItems count="78">
    <i>
      <x/>
      <x v="17"/>
      <x v="6"/>
      <x v="26"/>
    </i>
    <i>
      <x v="1"/>
      <x v="7"/>
      <x v="3"/>
      <x v="13"/>
    </i>
    <i>
      <x v="2"/>
      <x v="4"/>
      <x v="2"/>
      <x v="5"/>
    </i>
    <i>
      <x v="3"/>
      <x v="13"/>
      <x v="3"/>
      <x v="22"/>
    </i>
    <i>
      <x v="4"/>
      <x v="6"/>
      <x v="2"/>
      <x v="7"/>
    </i>
    <i>
      <x v="5"/>
      <x v="9"/>
      <x v="3"/>
      <x v="17"/>
    </i>
    <i>
      <x v="6"/>
      <x v="6"/>
      <x v="2"/>
      <x v="7"/>
    </i>
    <i>
      <x v="7"/>
      <x v="10"/>
      <x v="2"/>
      <x v="13"/>
    </i>
    <i>
      <x v="8"/>
      <x v="3"/>
      <x v="3"/>
      <x v="13"/>
    </i>
    <i>
      <x v="9"/>
      <x v="16"/>
      <x v="4"/>
      <x v="25"/>
    </i>
    <i>
      <x v="10"/>
      <x v="15"/>
      <x v="4"/>
      <x v="24"/>
    </i>
    <i>
      <x v="11"/>
      <x v="17"/>
      <x v="6"/>
      <x v="26"/>
    </i>
    <i>
      <x v="12"/>
      <x v="5"/>
      <x v="4"/>
      <x v="14"/>
    </i>
    <i>
      <x v="13"/>
      <x v="5"/>
      <x v="1"/>
      <x v="4"/>
    </i>
    <i>
      <x v="14"/>
      <x v="12"/>
      <x v="1"/>
      <x v="10"/>
    </i>
    <i>
      <x v="15"/>
      <x v="15"/>
      <x v="2"/>
      <x v="21"/>
    </i>
    <i>
      <x v="16"/>
      <x v="8"/>
      <x v="1"/>
      <x v="6"/>
    </i>
    <i>
      <x v="17"/>
      <x v="3"/>
      <x v="5"/>
      <x v="15"/>
    </i>
    <i>
      <x v="18"/>
      <x v="5"/>
      <x v="1"/>
      <x v="4"/>
    </i>
    <i>
      <x v="19"/>
      <x v="9"/>
      <x v="2"/>
      <x v="12"/>
    </i>
    <i>
      <x v="20"/>
      <x v="12"/>
      <x v="2"/>
      <x v="16"/>
    </i>
    <i>
      <x v="21"/>
      <x v="4"/>
      <x v="1"/>
      <x v="3"/>
    </i>
    <i>
      <x v="22"/>
      <x v="13"/>
      <x v="2"/>
      <x v="18"/>
    </i>
    <i>
      <x v="23"/>
      <x v="13"/>
      <x v="2"/>
      <x v="18"/>
    </i>
    <i>
      <x v="24"/>
      <x v="13"/>
      <x v="2"/>
      <x v="18"/>
    </i>
    <i>
      <x v="25"/>
      <x v="13"/>
      <x v="2"/>
      <x v="18"/>
    </i>
    <i>
      <x v="26"/>
      <x v="13"/>
      <x v="2"/>
      <x v="18"/>
    </i>
    <i>
      <x v="27"/>
      <x v="14"/>
      <x v="2"/>
      <x v="19"/>
    </i>
    <i>
      <x v="28"/>
      <x/>
      <x/>
      <x/>
    </i>
    <i>
      <x v="29"/>
      <x/>
      <x/>
      <x/>
    </i>
    <i>
      <x v="30"/>
      <x v="5"/>
      <x v="1"/>
      <x v="4"/>
    </i>
    <i>
      <x v="31"/>
      <x v="7"/>
      <x v="2"/>
      <x v="8"/>
    </i>
    <i>
      <x v="32"/>
      <x v="10"/>
      <x v="2"/>
      <x v="13"/>
    </i>
    <i>
      <x v="33"/>
      <x v="8"/>
      <x v="2"/>
      <x v="9"/>
    </i>
    <i>
      <x v="34"/>
      <x v="1"/>
      <x v="2"/>
      <x v="1"/>
    </i>
    <i>
      <x v="35"/>
      <x v="12"/>
      <x v="4"/>
      <x v="23"/>
    </i>
    <i>
      <x v="36"/>
      <x v="8"/>
      <x/>
      <x v="3"/>
    </i>
    <i>
      <x v="37"/>
      <x v="2"/>
      <x v="1"/>
      <x v="2"/>
    </i>
    <i>
      <x v="38"/>
      <x v="11"/>
      <x v="3"/>
      <x v="20"/>
    </i>
    <i>
      <x v="40"/>
      <x v="9"/>
      <x v="1"/>
      <x v="27"/>
    </i>
    <i>
      <x v="41"/>
      <x v="8"/>
      <x v="2"/>
      <x v="9"/>
    </i>
    <i>
      <x v="42"/>
      <x v="11"/>
      <x/>
      <x v="28"/>
    </i>
    <i>
      <x v="45"/>
      <x v="7"/>
      <x v="1"/>
      <x v="5"/>
    </i>
    <i>
      <x v="46"/>
      <x v="7"/>
      <x v="1"/>
      <x v="5"/>
    </i>
    <i>
      <x v="47"/>
      <x v="11"/>
      <x v="3"/>
      <x v="20"/>
    </i>
    <i>
      <x v="49"/>
      <x v="12"/>
      <x v="3"/>
      <x v="29"/>
    </i>
    <i>
      <x v="50"/>
      <x v="3"/>
      <x v="7"/>
      <x v="19"/>
    </i>
    <i>
      <x v="52"/>
      <x v="12"/>
      <x v="8"/>
      <x v="41"/>
    </i>
    <i>
      <x v="53"/>
      <x v="8"/>
      <x v="4"/>
      <x v="32"/>
    </i>
    <i>
      <x v="54"/>
      <x v="9"/>
      <x v="3"/>
      <x v="17"/>
    </i>
    <i>
      <x v="55"/>
      <x v="12"/>
      <x v="2"/>
      <x v="16"/>
    </i>
    <i>
      <x v="56"/>
      <x v="10"/>
      <x v="2"/>
      <x v="13"/>
    </i>
    <i>
      <x v="57"/>
      <x v="7"/>
      <x v="2"/>
      <x v="8"/>
    </i>
    <i>
      <x v="58"/>
      <x v="10"/>
      <x v="2"/>
      <x v="13"/>
    </i>
    <i>
      <x v="59"/>
      <x v="9"/>
      <x v="4"/>
      <x v="33"/>
    </i>
    <i>
      <x v="60"/>
      <x v="9"/>
      <x v="3"/>
      <x v="17"/>
    </i>
    <i>
      <x v="61"/>
      <x v="8"/>
      <x v="2"/>
      <x v="9"/>
    </i>
    <i>
      <x v="62"/>
      <x v="5"/>
      <x v="4"/>
      <x v="14"/>
    </i>
    <i>
      <x v="63"/>
      <x v="8"/>
      <x v="2"/>
      <x v="9"/>
    </i>
    <i>
      <x v="64"/>
      <x v="8"/>
      <x v="2"/>
      <x v="9"/>
    </i>
    <i>
      <x v="65"/>
      <x v="8"/>
      <x v="3"/>
      <x v="34"/>
    </i>
    <i>
      <x v="66"/>
      <x v="8"/>
      <x v="3"/>
      <x v="34"/>
    </i>
    <i>
      <x v="67"/>
      <x v="8"/>
      <x v="3"/>
      <x v="34"/>
    </i>
    <i>
      <x v="68"/>
      <x v="7"/>
      <x v="3"/>
      <x v="13"/>
    </i>
    <i>
      <x v="69"/>
      <x v="8"/>
      <x v="4"/>
      <x v="32"/>
    </i>
    <i>
      <x v="70"/>
      <x v="6"/>
      <x v="4"/>
      <x v="35"/>
    </i>
    <i>
      <x v="71"/>
      <x v="14"/>
      <x v="2"/>
      <x v="19"/>
    </i>
    <i>
      <x v="72"/>
      <x v="11"/>
      <x v="4"/>
      <x v="36"/>
    </i>
    <i>
      <x v="73"/>
      <x v="7"/>
      <x v="3"/>
      <x v="13"/>
    </i>
    <i>
      <x v="74"/>
      <x v="9"/>
      <x v="2"/>
      <x v="39"/>
    </i>
    <i>
      <x v="75"/>
      <x v="7"/>
      <x v="2"/>
      <x v="8"/>
    </i>
    <i>
      <x v="76"/>
      <x v="7"/>
      <x v="1"/>
      <x v="5"/>
    </i>
    <i>
      <x v="77"/>
      <x v="4"/>
      <x v="2"/>
      <x v="5"/>
    </i>
    <i>
      <x v="78"/>
      <x v="5"/>
      <x v="2"/>
      <x v="37"/>
    </i>
    <i>
      <x v="79"/>
      <x v="5"/>
      <x v="3"/>
      <x v="38"/>
    </i>
    <i>
      <x v="80"/>
      <x v="5"/>
      <x v="2"/>
      <x v="37"/>
    </i>
    <i>
      <x v="82"/>
      <x v="10"/>
      <x v="2"/>
      <x v="13"/>
    </i>
    <i>
      <x v="83"/>
      <x v="8"/>
      <x v="8"/>
      <x v="30"/>
    </i>
  </rowItems>
  <colItems count="1">
    <i/>
  </colItems>
  <formats count="97">
    <format dxfId="1494">
      <pivotArea dataOnly="0" labelOnly="1" outline="0" fieldPosition="0">
        <references count="2">
          <reference field="0" count="1" selected="0">
            <x v="0"/>
          </reference>
          <reference field="1" count="1">
            <x v="17"/>
          </reference>
        </references>
      </pivotArea>
    </format>
    <format dxfId="1493">
      <pivotArea dataOnly="0" labelOnly="1" outline="0" fieldPosition="0">
        <references count="2">
          <reference field="0" count="1" selected="0">
            <x v="0"/>
          </reference>
          <reference field="1" count="1">
            <x v="17"/>
          </reference>
        </references>
      </pivotArea>
    </format>
    <format dxfId="1492">
      <pivotArea dataOnly="0" labelOnly="1" outline="0" fieldPosition="0">
        <references count="3">
          <reference field="0" count="1" selected="0">
            <x v="0"/>
          </reference>
          <reference field="1" count="1" selected="0">
            <x v="17"/>
          </reference>
          <reference field="2" count="1">
            <x v="6"/>
          </reference>
        </references>
      </pivotArea>
    </format>
    <format dxfId="1491">
      <pivotArea dataOnly="0" labelOnly="1" outline="0" fieldPosition="0">
        <references count="4">
          <reference field="0" count="1" selected="0">
            <x v="0"/>
          </reference>
          <reference field="1" count="1" selected="0">
            <x v="17"/>
          </reference>
          <reference field="2" count="1" selected="0">
            <x v="6"/>
          </reference>
          <reference field="3" count="1">
            <x v="26"/>
          </reference>
        </references>
      </pivotArea>
    </format>
    <format dxfId="1490">
      <pivotArea dataOnly="0" labelOnly="1" outline="0" fieldPosition="0">
        <references count="2">
          <reference field="0" count="1" selected="0">
            <x v="1"/>
          </reference>
          <reference field="1" count="1">
            <x v="7"/>
          </reference>
        </references>
      </pivotArea>
    </format>
    <format dxfId="1489">
      <pivotArea dataOnly="0" labelOnly="1" outline="0" fieldPosition="0">
        <references count="2">
          <reference field="0" count="1" selected="0">
            <x v="2"/>
          </reference>
          <reference field="1" count="1">
            <x v="4"/>
          </reference>
        </references>
      </pivotArea>
    </format>
    <format dxfId="1488">
      <pivotArea dataOnly="0" labelOnly="1" outline="0" fieldPosition="0">
        <references count="2">
          <reference field="0" count="1" selected="0">
            <x v="3"/>
          </reference>
          <reference field="1" count="1">
            <x v="13"/>
          </reference>
        </references>
      </pivotArea>
    </format>
    <format dxfId="1487">
      <pivotArea dataOnly="0" labelOnly="1" outline="0" fieldPosition="0">
        <references count="2">
          <reference field="0" count="1" selected="0">
            <x v="4"/>
          </reference>
          <reference field="1" count="1">
            <x v="6"/>
          </reference>
        </references>
      </pivotArea>
    </format>
    <format dxfId="1486">
      <pivotArea dataOnly="0" labelOnly="1" outline="0" fieldPosition="0">
        <references count="2">
          <reference field="0" count="1" selected="0">
            <x v="5"/>
          </reference>
          <reference field="1" count="1">
            <x v="9"/>
          </reference>
        </references>
      </pivotArea>
    </format>
    <format dxfId="1485">
      <pivotArea dataOnly="0" labelOnly="1" outline="0" fieldPosition="0">
        <references count="2">
          <reference field="0" count="1" selected="0">
            <x v="6"/>
          </reference>
          <reference field="1" count="1">
            <x v="6"/>
          </reference>
        </references>
      </pivotArea>
    </format>
    <format dxfId="1484">
      <pivotArea dataOnly="0" labelOnly="1" outline="0" fieldPosition="0">
        <references count="2">
          <reference field="0" count="1" selected="0">
            <x v="7"/>
          </reference>
          <reference field="1" count="1">
            <x v="10"/>
          </reference>
        </references>
      </pivotArea>
    </format>
    <format dxfId="1483">
      <pivotArea dataOnly="0" labelOnly="1" outline="0" fieldPosition="0">
        <references count="2">
          <reference field="0" count="1" selected="0">
            <x v="8"/>
          </reference>
          <reference field="1" count="1">
            <x v="3"/>
          </reference>
        </references>
      </pivotArea>
    </format>
    <format dxfId="1482">
      <pivotArea dataOnly="0" labelOnly="1" outline="0" fieldPosition="0">
        <references count="2">
          <reference field="0" count="1" selected="0">
            <x v="9"/>
          </reference>
          <reference field="1" count="1">
            <x v="16"/>
          </reference>
        </references>
      </pivotArea>
    </format>
    <format dxfId="1481">
      <pivotArea dataOnly="0" labelOnly="1" outline="0" fieldPosition="0">
        <references count="2">
          <reference field="0" count="1" selected="0">
            <x v="10"/>
          </reference>
          <reference field="1" count="1">
            <x v="15"/>
          </reference>
        </references>
      </pivotArea>
    </format>
    <format dxfId="1480">
      <pivotArea dataOnly="0" labelOnly="1" outline="0" fieldPosition="0">
        <references count="2">
          <reference field="0" count="1" selected="0">
            <x v="11"/>
          </reference>
          <reference field="1" count="1">
            <x v="4"/>
          </reference>
        </references>
      </pivotArea>
    </format>
    <format dxfId="1479">
      <pivotArea dataOnly="0" labelOnly="1" outline="0" fieldPosition="0">
        <references count="2">
          <reference field="0" count="1" selected="0">
            <x v="12"/>
          </reference>
          <reference field="1" count="1">
            <x v="5"/>
          </reference>
        </references>
      </pivotArea>
    </format>
    <format dxfId="1478">
      <pivotArea dataOnly="0" labelOnly="1" outline="0" fieldPosition="0">
        <references count="2">
          <reference field="0" count="1" selected="0">
            <x v="14"/>
          </reference>
          <reference field="1" count="1">
            <x v="12"/>
          </reference>
        </references>
      </pivotArea>
    </format>
    <format dxfId="1477">
      <pivotArea dataOnly="0" labelOnly="1" outline="0" fieldPosition="0">
        <references count="2">
          <reference field="0" count="1" selected="0">
            <x v="15"/>
          </reference>
          <reference field="1" count="1">
            <x v="15"/>
          </reference>
        </references>
      </pivotArea>
    </format>
    <format dxfId="1476">
      <pivotArea dataOnly="0" labelOnly="1" outline="0" fieldPosition="0">
        <references count="2">
          <reference field="0" count="1" selected="0">
            <x v="16"/>
          </reference>
          <reference field="1" count="1">
            <x v="8"/>
          </reference>
        </references>
      </pivotArea>
    </format>
    <format dxfId="1475">
      <pivotArea dataOnly="0" labelOnly="1" outline="0" fieldPosition="0">
        <references count="2">
          <reference field="0" count="1" selected="0">
            <x v="17"/>
          </reference>
          <reference field="1" count="1">
            <x v="3"/>
          </reference>
        </references>
      </pivotArea>
    </format>
    <format dxfId="1474">
      <pivotArea dataOnly="0" labelOnly="1" outline="0" fieldPosition="0">
        <references count="2">
          <reference field="0" count="1" selected="0">
            <x v="18"/>
          </reference>
          <reference field="1" count="1">
            <x v="5"/>
          </reference>
        </references>
      </pivotArea>
    </format>
    <format dxfId="1473">
      <pivotArea dataOnly="0" labelOnly="1" outline="0" fieldPosition="0">
        <references count="2">
          <reference field="0" count="1" selected="0">
            <x v="19"/>
          </reference>
          <reference field="1" count="1">
            <x v="9"/>
          </reference>
        </references>
      </pivotArea>
    </format>
    <format dxfId="1472">
      <pivotArea dataOnly="0" labelOnly="1" outline="0" fieldPosition="0">
        <references count="2">
          <reference field="0" count="1" selected="0">
            <x v="20"/>
          </reference>
          <reference field="1" count="1">
            <x v="12"/>
          </reference>
        </references>
      </pivotArea>
    </format>
    <format dxfId="1471">
      <pivotArea dataOnly="0" labelOnly="1" outline="0" fieldPosition="0">
        <references count="2">
          <reference field="0" count="1" selected="0">
            <x v="21"/>
          </reference>
          <reference field="1" count="1">
            <x v="4"/>
          </reference>
        </references>
      </pivotArea>
    </format>
    <format dxfId="1470">
      <pivotArea dataOnly="0" labelOnly="1" outline="0" fieldPosition="0">
        <references count="2">
          <reference field="0" count="1" selected="0">
            <x v="22"/>
          </reference>
          <reference field="1" count="1">
            <x v="13"/>
          </reference>
        </references>
      </pivotArea>
    </format>
    <format dxfId="1469">
      <pivotArea dataOnly="0" labelOnly="1" outline="0" fieldPosition="0">
        <references count="2">
          <reference field="0" count="1" selected="0">
            <x v="27"/>
          </reference>
          <reference field="1" count="1">
            <x v="14"/>
          </reference>
        </references>
      </pivotArea>
    </format>
    <format dxfId="1468">
      <pivotArea dataOnly="0" labelOnly="1" outline="0" fieldPosition="0">
        <references count="2">
          <reference field="0" count="1" selected="0">
            <x v="28"/>
          </reference>
          <reference field="1" count="1">
            <x v="0"/>
          </reference>
        </references>
      </pivotArea>
    </format>
    <format dxfId="1467">
      <pivotArea dataOnly="0" labelOnly="1" outline="0" fieldPosition="0">
        <references count="2">
          <reference field="0" count="1" selected="0">
            <x v="30"/>
          </reference>
          <reference field="1" count="1">
            <x v="5"/>
          </reference>
        </references>
      </pivotArea>
    </format>
    <format dxfId="1466">
      <pivotArea dataOnly="0" labelOnly="1" outline="0" fieldPosition="0">
        <references count="2">
          <reference field="0" count="1" selected="0">
            <x v="31"/>
          </reference>
          <reference field="1" count="1">
            <x v="7"/>
          </reference>
        </references>
      </pivotArea>
    </format>
    <format dxfId="1465">
      <pivotArea dataOnly="0" labelOnly="1" outline="0" fieldPosition="0">
        <references count="2">
          <reference field="0" count="1" selected="0">
            <x v="32"/>
          </reference>
          <reference field="1" count="1">
            <x v="10"/>
          </reference>
        </references>
      </pivotArea>
    </format>
    <format dxfId="1464">
      <pivotArea dataOnly="0" labelOnly="1" outline="0" fieldPosition="0">
        <references count="2">
          <reference field="0" count="1" selected="0">
            <x v="33"/>
          </reference>
          <reference field="1" count="1">
            <x v="8"/>
          </reference>
        </references>
      </pivotArea>
    </format>
    <format dxfId="1463">
      <pivotArea dataOnly="0" labelOnly="1" outline="0" fieldPosition="0">
        <references count="2">
          <reference field="0" count="1" selected="0">
            <x v="35"/>
          </reference>
          <reference field="1" count="1">
            <x v="12"/>
          </reference>
        </references>
      </pivotArea>
    </format>
    <format dxfId="1462">
      <pivotArea dataOnly="0" labelOnly="1" outline="0" fieldPosition="0">
        <references count="2">
          <reference field="0" count="1" selected="0">
            <x v="36"/>
          </reference>
          <reference field="1" count="1">
            <x v="8"/>
          </reference>
        </references>
      </pivotArea>
    </format>
    <format dxfId="1461">
      <pivotArea dataOnly="0" labelOnly="1" outline="0" fieldPosition="0">
        <references count="2">
          <reference field="0" count="1" selected="0">
            <x v="37"/>
          </reference>
          <reference field="1" count="1">
            <x v="2"/>
          </reference>
        </references>
      </pivotArea>
    </format>
    <format dxfId="1460">
      <pivotArea dataOnly="0" labelOnly="1" outline="0" fieldPosition="0">
        <references count="2">
          <reference field="0" count="1" selected="0">
            <x v="38"/>
          </reference>
          <reference field="1" count="1">
            <x v="11"/>
          </reference>
        </references>
      </pivotArea>
    </format>
    <format dxfId="1459">
      <pivotArea dataOnly="0" labelOnly="1" outline="0" fieldPosition="0">
        <references count="2">
          <reference field="0" count="1" selected="0">
            <x v="39"/>
          </reference>
          <reference field="1" count="1">
            <x v="10"/>
          </reference>
        </references>
      </pivotArea>
    </format>
    <format dxfId="1458">
      <pivotArea dataOnly="0" labelOnly="1" outline="0" fieldPosition="0">
        <references count="3">
          <reference field="0" count="1" selected="0">
            <x v="1"/>
          </reference>
          <reference field="1" count="1" selected="0">
            <x v="7"/>
          </reference>
          <reference field="2" count="1">
            <x v="3"/>
          </reference>
        </references>
      </pivotArea>
    </format>
    <format dxfId="1457">
      <pivotArea dataOnly="0" labelOnly="1" outline="0" fieldPosition="0">
        <references count="3">
          <reference field="0" count="1" selected="0">
            <x v="2"/>
          </reference>
          <reference field="1" count="1" selected="0">
            <x v="4"/>
          </reference>
          <reference field="2" count="1">
            <x v="2"/>
          </reference>
        </references>
      </pivotArea>
    </format>
    <format dxfId="1456">
      <pivotArea dataOnly="0" labelOnly="1" outline="0" fieldPosition="0">
        <references count="3">
          <reference field="0" count="1" selected="0">
            <x v="3"/>
          </reference>
          <reference field="1" count="1" selected="0">
            <x v="13"/>
          </reference>
          <reference field="2" count="1">
            <x v="3"/>
          </reference>
        </references>
      </pivotArea>
    </format>
    <format dxfId="1455">
      <pivotArea dataOnly="0" labelOnly="1" outline="0" fieldPosition="0">
        <references count="3">
          <reference field="0" count="1" selected="0">
            <x v="4"/>
          </reference>
          <reference field="1" count="1" selected="0">
            <x v="6"/>
          </reference>
          <reference field="2" count="1">
            <x v="2"/>
          </reference>
        </references>
      </pivotArea>
    </format>
    <format dxfId="1454">
      <pivotArea dataOnly="0" labelOnly="1" outline="0" fieldPosition="0">
        <references count="3">
          <reference field="0" count="1" selected="0">
            <x v="5"/>
          </reference>
          <reference field="1" count="1" selected="0">
            <x v="9"/>
          </reference>
          <reference field="2" count="1">
            <x v="3"/>
          </reference>
        </references>
      </pivotArea>
    </format>
    <format dxfId="1453">
      <pivotArea dataOnly="0" labelOnly="1" outline="0" fieldPosition="0">
        <references count="3">
          <reference field="0" count="1" selected="0">
            <x v="6"/>
          </reference>
          <reference field="1" count="1" selected="0">
            <x v="6"/>
          </reference>
          <reference field="2" count="1">
            <x v="2"/>
          </reference>
        </references>
      </pivotArea>
    </format>
    <format dxfId="1452">
      <pivotArea dataOnly="0" labelOnly="1" outline="0" fieldPosition="0">
        <references count="3">
          <reference field="0" count="1" selected="0">
            <x v="8"/>
          </reference>
          <reference field="1" count="1" selected="0">
            <x v="3"/>
          </reference>
          <reference field="2" count="1">
            <x v="3"/>
          </reference>
        </references>
      </pivotArea>
    </format>
    <format dxfId="1451">
      <pivotArea dataOnly="0" labelOnly="1" outline="0" fieldPosition="0">
        <references count="3">
          <reference field="0" count="1" selected="0">
            <x v="9"/>
          </reference>
          <reference field="1" count="1" selected="0">
            <x v="16"/>
          </reference>
          <reference field="2" count="1">
            <x v="4"/>
          </reference>
        </references>
      </pivotArea>
    </format>
    <format dxfId="1450">
      <pivotArea dataOnly="0" labelOnly="1" outline="0" fieldPosition="0">
        <references count="3">
          <reference field="0" count="1" selected="0">
            <x v="13"/>
          </reference>
          <reference field="1" count="1" selected="0">
            <x v="5"/>
          </reference>
          <reference field="2" count="1">
            <x v="1"/>
          </reference>
        </references>
      </pivotArea>
    </format>
    <format dxfId="1449">
      <pivotArea dataOnly="0" labelOnly="1" outline="0" fieldPosition="0">
        <references count="3">
          <reference field="0" count="1" selected="0">
            <x v="16"/>
          </reference>
          <reference field="1" count="1" selected="0">
            <x v="8"/>
          </reference>
          <reference field="2" count="1">
            <x v="1"/>
          </reference>
        </references>
      </pivotArea>
    </format>
    <format dxfId="1448">
      <pivotArea dataOnly="0" labelOnly="1" outline="0" fieldPosition="0">
        <references count="3">
          <reference field="0" count="1" selected="0">
            <x v="17"/>
          </reference>
          <reference field="1" count="1" selected="0">
            <x v="3"/>
          </reference>
          <reference field="2" count="1">
            <x v="5"/>
          </reference>
        </references>
      </pivotArea>
    </format>
    <format dxfId="1447">
      <pivotArea dataOnly="0" labelOnly="1" outline="0" fieldPosition="0">
        <references count="3">
          <reference field="0" count="1" selected="0">
            <x v="18"/>
          </reference>
          <reference field="1" count="1" selected="0">
            <x v="5"/>
          </reference>
          <reference field="2" count="1">
            <x v="1"/>
          </reference>
        </references>
      </pivotArea>
    </format>
    <format dxfId="1446">
      <pivotArea dataOnly="0" labelOnly="1" outline="0" fieldPosition="0">
        <references count="3">
          <reference field="0" count="1" selected="0">
            <x v="19"/>
          </reference>
          <reference field="1" count="1" selected="0">
            <x v="9"/>
          </reference>
          <reference field="2" count="1">
            <x v="2"/>
          </reference>
        </references>
      </pivotArea>
    </format>
    <format dxfId="1445">
      <pivotArea dataOnly="0" labelOnly="1" outline="0" fieldPosition="0">
        <references count="3">
          <reference field="0" count="1" selected="0">
            <x v="22"/>
          </reference>
          <reference field="1" count="1" selected="0">
            <x v="13"/>
          </reference>
          <reference field="2" count="1">
            <x v="2"/>
          </reference>
        </references>
      </pivotArea>
    </format>
    <format dxfId="1444">
      <pivotArea dataOnly="0" labelOnly="1" outline="0" fieldPosition="0">
        <references count="3">
          <reference field="0" count="1" selected="0">
            <x v="28"/>
          </reference>
          <reference field="1" count="1" selected="0">
            <x v="0"/>
          </reference>
          <reference field="2" count="1">
            <x v="0"/>
          </reference>
        </references>
      </pivotArea>
    </format>
    <format dxfId="1443">
      <pivotArea dataOnly="0" labelOnly="1" outline="0" fieldPosition="0">
        <references count="3">
          <reference field="0" count="1" selected="0">
            <x v="30"/>
          </reference>
          <reference field="1" count="1" selected="0">
            <x v="5"/>
          </reference>
          <reference field="2" count="1">
            <x v="1"/>
          </reference>
        </references>
      </pivotArea>
    </format>
    <format dxfId="1442">
      <pivotArea dataOnly="0" labelOnly="1" outline="0" fieldPosition="0">
        <references count="3">
          <reference field="0" count="1" selected="0">
            <x v="31"/>
          </reference>
          <reference field="1" count="1" selected="0">
            <x v="7"/>
          </reference>
          <reference field="2" count="1">
            <x v="2"/>
          </reference>
        </references>
      </pivotArea>
    </format>
    <format dxfId="1441">
      <pivotArea dataOnly="0" labelOnly="1" outline="0" fieldPosition="0">
        <references count="3">
          <reference field="0" count="1" selected="0">
            <x v="34"/>
          </reference>
          <reference field="1" count="1" selected="0">
            <x v="1"/>
          </reference>
          <reference field="2" count="1">
            <x v="2"/>
          </reference>
        </references>
      </pivotArea>
    </format>
    <format dxfId="1440">
      <pivotArea dataOnly="0" labelOnly="1" outline="0" fieldPosition="0">
        <references count="3">
          <reference field="0" count="1" selected="0">
            <x v="35"/>
          </reference>
          <reference field="1" count="1" selected="0">
            <x v="12"/>
          </reference>
          <reference field="2" count="1">
            <x v="4"/>
          </reference>
        </references>
      </pivotArea>
    </format>
    <format dxfId="1439">
      <pivotArea dataOnly="0" labelOnly="1" outline="0" fieldPosition="0">
        <references count="3">
          <reference field="0" count="1" selected="0">
            <x v="37"/>
          </reference>
          <reference field="1" count="1" selected="0">
            <x v="2"/>
          </reference>
          <reference field="2" count="1">
            <x v="1"/>
          </reference>
        </references>
      </pivotArea>
    </format>
    <format dxfId="1438">
      <pivotArea dataOnly="0" labelOnly="1" outline="0" fieldPosition="0">
        <references count="3">
          <reference field="0" count="1" selected="0">
            <x v="38"/>
          </reference>
          <reference field="1" count="1" selected="0">
            <x v="11"/>
          </reference>
          <reference field="2" count="1">
            <x v="3"/>
          </reference>
        </references>
      </pivotArea>
    </format>
    <format dxfId="1437">
      <pivotArea dataOnly="0" labelOnly="1" outline="0" fieldPosition="0">
        <references count="3">
          <reference field="0" count="1" selected="0">
            <x v="39"/>
          </reference>
          <reference field="1" count="1" selected="0">
            <x v="10"/>
          </reference>
          <reference field="2" count="1">
            <x v="2"/>
          </reference>
        </references>
      </pivotArea>
    </format>
    <format dxfId="1436">
      <pivotArea dataOnly="0" labelOnly="1" outline="0" fieldPosition="0">
        <references count="4">
          <reference field="0" count="1" selected="0">
            <x v="1"/>
          </reference>
          <reference field="1" count="1" selected="0">
            <x v="7"/>
          </reference>
          <reference field="2" count="1" selected="0">
            <x v="3"/>
          </reference>
          <reference field="3" count="1">
            <x v="13"/>
          </reference>
        </references>
      </pivotArea>
    </format>
    <format dxfId="1435">
      <pivotArea dataOnly="0" labelOnly="1" outline="0" fieldPosition="0">
        <references count="4">
          <reference field="0" count="1" selected="0">
            <x v="2"/>
          </reference>
          <reference field="1" count="1" selected="0">
            <x v="4"/>
          </reference>
          <reference field="2" count="1" selected="0">
            <x v="2"/>
          </reference>
          <reference field="3" count="1">
            <x v="5"/>
          </reference>
        </references>
      </pivotArea>
    </format>
    <format dxfId="1434">
      <pivotArea dataOnly="0" labelOnly="1" outline="0" fieldPosition="0">
        <references count="4">
          <reference field="0" count="1" selected="0">
            <x v="3"/>
          </reference>
          <reference field="1" count="1" selected="0">
            <x v="13"/>
          </reference>
          <reference field="2" count="1" selected="0">
            <x v="3"/>
          </reference>
          <reference field="3" count="1">
            <x v="22"/>
          </reference>
        </references>
      </pivotArea>
    </format>
    <format dxfId="1433">
      <pivotArea dataOnly="0" labelOnly="1" outline="0" fieldPosition="0">
        <references count="4">
          <reference field="0" count="1" selected="0">
            <x v="4"/>
          </reference>
          <reference field="1" count="1" selected="0">
            <x v="6"/>
          </reference>
          <reference field="2" count="1" selected="0">
            <x v="2"/>
          </reference>
          <reference field="3" count="1">
            <x v="7"/>
          </reference>
        </references>
      </pivotArea>
    </format>
    <format dxfId="1432">
      <pivotArea dataOnly="0" labelOnly="1" outline="0" fieldPosition="0">
        <references count="4">
          <reference field="0" count="1" selected="0">
            <x v="5"/>
          </reference>
          <reference field="1" count="1" selected="0">
            <x v="9"/>
          </reference>
          <reference field="2" count="1" selected="0">
            <x v="3"/>
          </reference>
          <reference field="3" count="1">
            <x v="17"/>
          </reference>
        </references>
      </pivotArea>
    </format>
    <format dxfId="1431">
      <pivotArea dataOnly="0" labelOnly="1" outline="0" fieldPosition="0">
        <references count="4">
          <reference field="0" count="1" selected="0">
            <x v="6"/>
          </reference>
          <reference field="1" count="1" selected="0">
            <x v="6"/>
          </reference>
          <reference field="2" count="1" selected="0">
            <x v="2"/>
          </reference>
          <reference field="3" count="1">
            <x v="7"/>
          </reference>
        </references>
      </pivotArea>
    </format>
    <format dxfId="1430">
      <pivotArea dataOnly="0" labelOnly="1" outline="0" fieldPosition="0">
        <references count="4">
          <reference field="0" count="1" selected="0">
            <x v="7"/>
          </reference>
          <reference field="1" count="1" selected="0">
            <x v="10"/>
          </reference>
          <reference field="2" count="1" selected="0">
            <x v="2"/>
          </reference>
          <reference field="3" count="1">
            <x v="13"/>
          </reference>
        </references>
      </pivotArea>
    </format>
    <format dxfId="1429">
      <pivotArea dataOnly="0" labelOnly="1" outline="0" fieldPosition="0">
        <references count="4">
          <reference field="0" count="1" selected="0">
            <x v="8"/>
          </reference>
          <reference field="1" count="1" selected="0">
            <x v="3"/>
          </reference>
          <reference field="2" count="1" selected="0">
            <x v="3"/>
          </reference>
          <reference field="3" count="1">
            <x v="13"/>
          </reference>
        </references>
      </pivotArea>
    </format>
    <format dxfId="1428">
      <pivotArea dataOnly="0" labelOnly="1" outline="0" fieldPosition="0">
        <references count="4">
          <reference field="0" count="1" selected="0">
            <x v="9"/>
          </reference>
          <reference field="1" count="1" selected="0">
            <x v="16"/>
          </reference>
          <reference field="2" count="1" selected="0">
            <x v="4"/>
          </reference>
          <reference field="3" count="1">
            <x v="25"/>
          </reference>
        </references>
      </pivotArea>
    </format>
    <format dxfId="1427">
      <pivotArea dataOnly="0" labelOnly="1" outline="0" fieldPosition="0">
        <references count="4">
          <reference field="0" count="1" selected="0">
            <x v="10"/>
          </reference>
          <reference field="1" count="1" selected="0">
            <x v="15"/>
          </reference>
          <reference field="2" count="1" selected="0">
            <x v="4"/>
          </reference>
          <reference field="3" count="1">
            <x v="24"/>
          </reference>
        </references>
      </pivotArea>
    </format>
    <format dxfId="1426">
      <pivotArea dataOnly="0" labelOnly="1" outline="0" fieldPosition="0">
        <references count="4">
          <reference field="0" count="1" selected="0">
            <x v="11"/>
          </reference>
          <reference field="1" count="1" selected="0">
            <x v="4"/>
          </reference>
          <reference field="2" count="1" selected="0">
            <x v="4"/>
          </reference>
          <reference field="3" count="1">
            <x v="11"/>
          </reference>
        </references>
      </pivotArea>
    </format>
    <format dxfId="1425">
      <pivotArea dataOnly="0" labelOnly="1" outline="0" fieldPosition="0">
        <references count="4">
          <reference field="0" count="1" selected="0">
            <x v="12"/>
          </reference>
          <reference field="1" count="1" selected="0">
            <x v="5"/>
          </reference>
          <reference field="2" count="1" selected="0">
            <x v="4"/>
          </reference>
          <reference field="3" count="1">
            <x v="14"/>
          </reference>
        </references>
      </pivotArea>
    </format>
    <format dxfId="1424">
      <pivotArea dataOnly="0" labelOnly="1" outline="0" fieldPosition="0">
        <references count="4">
          <reference field="0" count="1" selected="0">
            <x v="13"/>
          </reference>
          <reference field="1" count="1" selected="0">
            <x v="5"/>
          </reference>
          <reference field="2" count="1" selected="0">
            <x v="1"/>
          </reference>
          <reference field="3" count="1">
            <x v="4"/>
          </reference>
        </references>
      </pivotArea>
    </format>
    <format dxfId="1423">
      <pivotArea dataOnly="0" labelOnly="1" outline="0" fieldPosition="0">
        <references count="4">
          <reference field="0" count="1" selected="0">
            <x v="14"/>
          </reference>
          <reference field="1" count="1" selected="0">
            <x v="12"/>
          </reference>
          <reference field="2" count="1" selected="0">
            <x v="1"/>
          </reference>
          <reference field="3" count="1">
            <x v="10"/>
          </reference>
        </references>
      </pivotArea>
    </format>
    <format dxfId="1422">
      <pivotArea dataOnly="0" labelOnly="1" outline="0" fieldPosition="0">
        <references count="4">
          <reference field="0" count="1" selected="0">
            <x v="15"/>
          </reference>
          <reference field="1" count="1" selected="0">
            <x v="15"/>
          </reference>
          <reference field="2" count="1" selected="0">
            <x v="2"/>
          </reference>
          <reference field="3" count="1">
            <x v="21"/>
          </reference>
        </references>
      </pivotArea>
    </format>
    <format dxfId="1421">
      <pivotArea dataOnly="0" labelOnly="1" outline="0" fieldPosition="0">
        <references count="4">
          <reference field="0" count="1" selected="0">
            <x v="16"/>
          </reference>
          <reference field="1" count="1" selected="0">
            <x v="8"/>
          </reference>
          <reference field="2" count="1" selected="0">
            <x v="1"/>
          </reference>
          <reference field="3" count="1">
            <x v="6"/>
          </reference>
        </references>
      </pivotArea>
    </format>
    <format dxfId="1420">
      <pivotArea dataOnly="0" labelOnly="1" outline="0" fieldPosition="0">
        <references count="4">
          <reference field="0" count="1" selected="0">
            <x v="17"/>
          </reference>
          <reference field="1" count="1" selected="0">
            <x v="3"/>
          </reference>
          <reference field="2" count="1" selected="0">
            <x v="5"/>
          </reference>
          <reference field="3" count="1">
            <x v="15"/>
          </reference>
        </references>
      </pivotArea>
    </format>
    <format dxfId="1419">
      <pivotArea dataOnly="0" labelOnly="1" outline="0" fieldPosition="0">
        <references count="4">
          <reference field="0" count="1" selected="0">
            <x v="18"/>
          </reference>
          <reference field="1" count="1" selected="0">
            <x v="5"/>
          </reference>
          <reference field="2" count="1" selected="0">
            <x v="1"/>
          </reference>
          <reference field="3" count="1">
            <x v="4"/>
          </reference>
        </references>
      </pivotArea>
    </format>
    <format dxfId="1418">
      <pivotArea dataOnly="0" labelOnly="1" outline="0" fieldPosition="0">
        <references count="4">
          <reference field="0" count="1" selected="0">
            <x v="19"/>
          </reference>
          <reference field="1" count="1" selected="0">
            <x v="9"/>
          </reference>
          <reference field="2" count="1" selected="0">
            <x v="2"/>
          </reference>
          <reference field="3" count="1">
            <x v="12"/>
          </reference>
        </references>
      </pivotArea>
    </format>
    <format dxfId="1417">
      <pivotArea dataOnly="0" labelOnly="1" outline="0" fieldPosition="0">
        <references count="4">
          <reference field="0" count="1" selected="0">
            <x v="20"/>
          </reference>
          <reference field="1" count="1" selected="0">
            <x v="12"/>
          </reference>
          <reference field="2" count="1" selected="0">
            <x v="2"/>
          </reference>
          <reference field="3" count="1">
            <x v="16"/>
          </reference>
        </references>
      </pivotArea>
    </format>
    <format dxfId="1416">
      <pivotArea dataOnly="0" labelOnly="1" outline="0" fieldPosition="0">
        <references count="4">
          <reference field="0" count="1" selected="0">
            <x v="21"/>
          </reference>
          <reference field="1" count="1" selected="0">
            <x v="4"/>
          </reference>
          <reference field="2" count="1" selected="0">
            <x v="1"/>
          </reference>
          <reference field="3" count="1">
            <x v="3"/>
          </reference>
        </references>
      </pivotArea>
    </format>
    <format dxfId="1415">
      <pivotArea dataOnly="0" labelOnly="1" outline="0" fieldPosition="0">
        <references count="4">
          <reference field="0" count="1" selected="0">
            <x v="22"/>
          </reference>
          <reference field="1" count="1" selected="0">
            <x v="13"/>
          </reference>
          <reference field="2" count="1" selected="0">
            <x v="2"/>
          </reference>
          <reference field="3" count="1">
            <x v="18"/>
          </reference>
        </references>
      </pivotArea>
    </format>
    <format dxfId="1414">
      <pivotArea dataOnly="0" labelOnly="1" outline="0" fieldPosition="0">
        <references count="4">
          <reference field="0" count="1" selected="0">
            <x v="23"/>
          </reference>
          <reference field="1" count="1" selected="0">
            <x v="13"/>
          </reference>
          <reference field="2" count="1" selected="0">
            <x v="2"/>
          </reference>
          <reference field="3" count="1">
            <x v="18"/>
          </reference>
        </references>
      </pivotArea>
    </format>
    <format dxfId="1413">
      <pivotArea dataOnly="0" labelOnly="1" outline="0" fieldPosition="0">
        <references count="4">
          <reference field="0" count="1" selected="0">
            <x v="24"/>
          </reference>
          <reference field="1" count="1" selected="0">
            <x v="13"/>
          </reference>
          <reference field="2" count="1" selected="0">
            <x v="2"/>
          </reference>
          <reference field="3" count="1">
            <x v="18"/>
          </reference>
        </references>
      </pivotArea>
    </format>
    <format dxfId="1412">
      <pivotArea dataOnly="0" labelOnly="1" outline="0" fieldPosition="0">
        <references count="4">
          <reference field="0" count="1" selected="0">
            <x v="25"/>
          </reference>
          <reference field="1" count="1" selected="0">
            <x v="13"/>
          </reference>
          <reference field="2" count="1" selected="0">
            <x v="2"/>
          </reference>
          <reference field="3" count="1">
            <x v="18"/>
          </reference>
        </references>
      </pivotArea>
    </format>
    <format dxfId="1411">
      <pivotArea dataOnly="0" labelOnly="1" outline="0" fieldPosition="0">
        <references count="4">
          <reference field="0" count="1" selected="0">
            <x v="26"/>
          </reference>
          <reference field="1" count="1" selected="0">
            <x v="13"/>
          </reference>
          <reference field="2" count="1" selected="0">
            <x v="2"/>
          </reference>
          <reference field="3" count="1">
            <x v="18"/>
          </reference>
        </references>
      </pivotArea>
    </format>
    <format dxfId="1410">
      <pivotArea dataOnly="0" labelOnly="1" outline="0" fieldPosition="0">
        <references count="4">
          <reference field="0" count="1" selected="0">
            <x v="27"/>
          </reference>
          <reference field="1" count="1" selected="0">
            <x v="14"/>
          </reference>
          <reference field="2" count="1" selected="0">
            <x v="2"/>
          </reference>
          <reference field="3" count="1">
            <x v="19"/>
          </reference>
        </references>
      </pivotArea>
    </format>
    <format dxfId="1409">
      <pivotArea dataOnly="0" labelOnly="1" outline="0" fieldPosition="0">
        <references count="4">
          <reference field="0" count="1" selected="0">
            <x v="28"/>
          </reference>
          <reference field="1" count="1" selected="0">
            <x v="0"/>
          </reference>
          <reference field="2" count="1" selected="0">
            <x v="0"/>
          </reference>
          <reference field="3" count="1">
            <x v="0"/>
          </reference>
        </references>
      </pivotArea>
    </format>
    <format dxfId="1408">
      <pivotArea dataOnly="0" labelOnly="1" outline="0" fieldPosition="0">
        <references count="4">
          <reference field="0" count="1" selected="0">
            <x v="29"/>
          </reference>
          <reference field="1" count="1" selected="0">
            <x v="0"/>
          </reference>
          <reference field="2" count="1" selected="0">
            <x v="0"/>
          </reference>
          <reference field="3" count="1">
            <x v="0"/>
          </reference>
        </references>
      </pivotArea>
    </format>
    <format dxfId="1407">
      <pivotArea dataOnly="0" labelOnly="1" outline="0" fieldPosition="0">
        <references count="4">
          <reference field="0" count="1" selected="0">
            <x v="30"/>
          </reference>
          <reference field="1" count="1" selected="0">
            <x v="5"/>
          </reference>
          <reference field="2" count="1" selected="0">
            <x v="1"/>
          </reference>
          <reference field="3" count="1">
            <x v="4"/>
          </reference>
        </references>
      </pivotArea>
    </format>
    <format dxfId="1406">
      <pivotArea dataOnly="0" labelOnly="1" outline="0" fieldPosition="0">
        <references count="4">
          <reference field="0" count="1" selected="0">
            <x v="31"/>
          </reference>
          <reference field="1" count="1" selected="0">
            <x v="7"/>
          </reference>
          <reference field="2" count="1" selected="0">
            <x v="2"/>
          </reference>
          <reference field="3" count="1">
            <x v="8"/>
          </reference>
        </references>
      </pivotArea>
    </format>
    <format dxfId="1405">
      <pivotArea dataOnly="0" labelOnly="1" outline="0" fieldPosition="0">
        <references count="4">
          <reference field="0" count="1" selected="0">
            <x v="32"/>
          </reference>
          <reference field="1" count="1" selected="0">
            <x v="10"/>
          </reference>
          <reference field="2" count="1" selected="0">
            <x v="2"/>
          </reference>
          <reference field="3" count="1">
            <x v="13"/>
          </reference>
        </references>
      </pivotArea>
    </format>
    <format dxfId="1404">
      <pivotArea dataOnly="0" labelOnly="1" outline="0" fieldPosition="0">
        <references count="4">
          <reference field="0" count="1" selected="0">
            <x v="33"/>
          </reference>
          <reference field="1" count="1" selected="0">
            <x v="8"/>
          </reference>
          <reference field="2" count="1" selected="0">
            <x v="2"/>
          </reference>
          <reference field="3" count="1">
            <x v="9"/>
          </reference>
        </references>
      </pivotArea>
    </format>
    <format dxfId="1403">
      <pivotArea dataOnly="0" labelOnly="1" outline="0" fieldPosition="0">
        <references count="4">
          <reference field="0" count="1" selected="0">
            <x v="34"/>
          </reference>
          <reference field="1" count="1" selected="0">
            <x v="1"/>
          </reference>
          <reference field="2" count="1" selected="0">
            <x v="2"/>
          </reference>
          <reference field="3" count="1">
            <x v="1"/>
          </reference>
        </references>
      </pivotArea>
    </format>
    <format dxfId="1402">
      <pivotArea dataOnly="0" labelOnly="1" outline="0" fieldPosition="0">
        <references count="4">
          <reference field="0" count="1" selected="0">
            <x v="35"/>
          </reference>
          <reference field="1" count="1" selected="0">
            <x v="12"/>
          </reference>
          <reference field="2" count="1" selected="0">
            <x v="4"/>
          </reference>
          <reference field="3" count="1">
            <x v="23"/>
          </reference>
        </references>
      </pivotArea>
    </format>
    <format dxfId="1401">
      <pivotArea dataOnly="0" labelOnly="1" outline="0" fieldPosition="0">
        <references count="4">
          <reference field="0" count="1" selected="0">
            <x v="36"/>
          </reference>
          <reference field="1" count="1" selected="0">
            <x v="8"/>
          </reference>
          <reference field="2" count="1" selected="0">
            <x v="0"/>
          </reference>
          <reference field="3" count="1">
            <x v="3"/>
          </reference>
        </references>
      </pivotArea>
    </format>
    <format dxfId="1400">
      <pivotArea dataOnly="0" labelOnly="1" outline="0" fieldPosition="0">
        <references count="4">
          <reference field="0" count="1" selected="0">
            <x v="37"/>
          </reference>
          <reference field="1" count="1" selected="0">
            <x v="2"/>
          </reference>
          <reference field="2" count="1" selected="0">
            <x v="1"/>
          </reference>
          <reference field="3" count="1">
            <x v="2"/>
          </reference>
        </references>
      </pivotArea>
    </format>
    <format dxfId="1399">
      <pivotArea dataOnly="0" labelOnly="1" outline="0" fieldPosition="0">
        <references count="4">
          <reference field="0" count="1" selected="0">
            <x v="38"/>
          </reference>
          <reference field="1" count="1" selected="0">
            <x v="11"/>
          </reference>
          <reference field="2" count="1" selected="0">
            <x v="3"/>
          </reference>
          <reference field="3" count="1">
            <x v="20"/>
          </reference>
        </references>
      </pivotArea>
    </format>
    <format dxfId="1398">
      <pivotArea dataOnly="0" labelOnly="1" outline="0" fieldPosition="0">
        <references count="4">
          <reference field="0" count="1" selected="0">
            <x v="39"/>
          </reference>
          <reference field="1" count="1" selected="0">
            <x v="10"/>
          </reference>
          <reference field="2" count="1" selected="0">
            <x v="2"/>
          </reference>
          <reference field="3" count="1">
            <x v="13"/>
          </reference>
        </references>
      </pivotArea>
    </format>
  </formats>
  <pivotTableStyleInfo name="PivotStyleMedium11" showRowHeaders="0"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ella_pivot1" cacheId="5" applyNumberFormats="0" applyBorderFormats="0" applyFontFormats="0" applyPatternFormats="0" applyAlignmentFormats="0" applyWidthHeightFormats="1" dataCaption="Valori" updatedVersion="6" minRefreshableVersion="3" showDrill="0" showDataTips="0" enableDrill="0" rowGrandTotals="0" colGrandTotals="0" itemPrintTitles="1" createdVersion="5" indent="0" showHeaders="0" compact="0" compactData="0" multipleFieldFilters="0">
  <location ref="B6:C78" firstHeaderRow="0" firstDataRow="0" firstDataCol="2"/>
  <pivotFields count="2">
    <pivotField axis="axisRow" compact="0" outline="0" showAll="0" defaultSubtotal="0">
      <items count="86">
        <item x="10"/>
        <item x="0"/>
        <item x="1"/>
        <item x="2"/>
        <item x="3"/>
        <item x="4"/>
        <item x="5"/>
        <item x="6"/>
        <item x="7"/>
        <item x="8"/>
        <item x="9"/>
        <item m="1" x="79"/>
        <item x="11"/>
        <item x="12"/>
        <item x="13"/>
        <item x="15"/>
        <item x="16"/>
        <item x="17"/>
        <item x="18"/>
        <item x="19"/>
        <item x="20"/>
        <item x="22"/>
        <item x="23"/>
        <item x="24"/>
        <item x="25"/>
        <item x="26"/>
        <item x="27"/>
        <item x="28"/>
        <item x="29"/>
        <item x="30"/>
        <item x="31"/>
        <item x="32"/>
        <item x="33"/>
        <item x="34"/>
        <item x="37"/>
        <item x="38"/>
        <item m="1" x="80"/>
        <item x="42"/>
        <item m="1" x="85"/>
        <item m="1" x="76"/>
        <item x="14"/>
        <item x="21"/>
        <item m="1" x="75"/>
        <item x="36"/>
        <item x="39"/>
        <item x="40"/>
        <item m="1" x="81"/>
        <item m="1" x="82"/>
        <item m="1" x="73"/>
        <item m="1" x="84"/>
        <item m="1" x="77"/>
        <item x="44"/>
        <item x="45"/>
        <item x="46"/>
        <item x="47"/>
        <item x="48"/>
        <item x="49"/>
        <item x="50"/>
        <item x="51"/>
        <item x="52"/>
        <item x="53"/>
        <item x="54"/>
        <item x="55"/>
        <item x="56"/>
        <item x="57"/>
        <item x="58"/>
        <item x="59"/>
        <item m="1" x="74"/>
        <item x="61"/>
        <item x="62"/>
        <item x="63"/>
        <item x="64"/>
        <item x="65"/>
        <item x="66"/>
        <item x="67"/>
        <item x="68"/>
        <item x="69"/>
        <item x="70"/>
        <item x="71"/>
        <item x="72"/>
        <item m="1" x="78"/>
        <item m="1" x="83"/>
        <item x="35"/>
        <item x="41"/>
        <item x="43"/>
        <item x="60"/>
      </items>
    </pivotField>
    <pivotField axis="axisRow" compact="0" outline="0" showAll="0" defaultSubtotal="0">
      <items count="100">
        <item x="9"/>
        <item x="8"/>
        <item x="18"/>
        <item m="1" x="94"/>
        <item n="Occorre adottare ogni misura possibile affinché le commissioni di concorso operino nella massima trasparenza, disponendo la pubblicazione più ampia e tempestiva possibile dei verbali di concorso." m="1" x="82"/>
        <item m="1" x="74"/>
        <item m="1" x="89"/>
        <item m="1" x="96"/>
        <item x="12"/>
        <item x="7"/>
        <item x="6"/>
        <item x="15"/>
        <item x="5"/>
        <item x="11"/>
        <item m="1" x="84"/>
        <item m="1" x="83"/>
        <item m="1" x="80"/>
        <item x="25"/>
        <item m="1" x="86"/>
        <item n="Rispetto della Legge n. 241/90 e del D.lgs. n. 267/2000 e delle norme speciali." m="1" x="78"/>
        <item m="1" x="95"/>
        <item m="1" x="99"/>
        <item x="22"/>
        <item x="23"/>
        <item n="Occorre verificare il conferimento dell'incarico mediante procedura a evidenza pubblica,l'estensione del rispetto degli obblighi previsti codice di comportamento dell’ente, l'assenza conflitto di interessi e la dichiarazione di assenza di incompatibilità" m="1" x="70"/>
        <item m="1" x="92"/>
        <item m="1" x="76"/>
        <item x="38"/>
        <item x="14"/>
        <item x="1"/>
        <item m="1" x="71"/>
        <item x="17"/>
        <item m="1" x="98"/>
        <item m="1" x="73"/>
        <item x="13"/>
        <item m="1" x="81"/>
        <item x="31"/>
        <item x="32"/>
        <item x="35"/>
        <item n="Rispetto del codice di comportamento." m="1" x="90"/>
        <item x="37"/>
        <item m="1" x="85"/>
        <item m="1" x="72"/>
        <item m="1" x="67"/>
        <item m="1" x="75"/>
        <item n="Verifica delle operazioni compiute dagli ufficiali d'anagrafe tenuto conto che il procedimento si basa anche sulle riusltanze degli accertamenti compiuti  dagli Agenti di Polizia Locale in merito al requisito della dimora abituale. " m="1" x="97"/>
        <item x="41"/>
        <item x="42"/>
        <item x="43"/>
        <item x="44"/>
        <item m="1" x="77"/>
        <item x="46"/>
        <item x="47"/>
        <item x="48"/>
        <item x="49"/>
        <item x="50"/>
        <item x="51"/>
        <item x="52"/>
        <item m="1" x="91"/>
        <item x="54"/>
        <item m="1" x="68"/>
        <item m="1" x="88"/>
        <item x="57"/>
        <item x="58"/>
        <item x="59"/>
        <item x="60"/>
        <item x="61"/>
        <item x="62"/>
        <item x="63"/>
        <item x="64"/>
        <item x="65"/>
        <item m="1" x="87"/>
        <item m="1" x="69"/>
        <item m="1" x="93"/>
        <item x="2"/>
        <item x="3"/>
        <item x="4"/>
        <item x="16"/>
        <item x="19"/>
        <item x="20"/>
        <item x="21"/>
        <item x="24"/>
        <item x="26"/>
        <item x="27"/>
        <item x="28"/>
        <item x="29"/>
        <item x="30"/>
        <item n="Rispetto della Legge n. 241/90 e del D.lgs. n. 267/2000 e delle norme speciali.2" x="33"/>
        <item x="34"/>
        <item n="Rispetto del codice di comportamento.2" x="36"/>
        <item m="1" x="79"/>
        <item x="39"/>
        <item x="40"/>
        <item x="66"/>
        <item x="0"/>
        <item x="10"/>
        <item x="45"/>
        <item x="53"/>
        <item x="55"/>
        <item x="56"/>
      </items>
    </pivotField>
  </pivotFields>
  <rowFields count="2">
    <field x="0"/>
    <field x="1"/>
  </rowFields>
  <rowItems count="73">
    <i>
      <x/>
      <x/>
    </i>
    <i>
      <x v="1"/>
      <x v="94"/>
    </i>
    <i>
      <x v="2"/>
      <x v="29"/>
    </i>
    <i>
      <x v="3"/>
      <x v="74"/>
    </i>
    <i>
      <x v="4"/>
      <x v="75"/>
    </i>
    <i>
      <x v="5"/>
      <x v="76"/>
    </i>
    <i>
      <x v="6"/>
      <x v="12"/>
    </i>
    <i>
      <x v="7"/>
      <x v="10"/>
    </i>
    <i>
      <x v="8"/>
      <x v="9"/>
    </i>
    <i>
      <x v="9"/>
      <x v="1"/>
    </i>
    <i>
      <x v="10"/>
      <x v="1"/>
    </i>
    <i>
      <x v="12"/>
      <x v="95"/>
    </i>
    <i>
      <x v="13"/>
      <x v="13"/>
    </i>
    <i>
      <x v="14"/>
      <x v="8"/>
    </i>
    <i>
      <x v="15"/>
      <x v="28"/>
    </i>
    <i>
      <x v="16"/>
      <x v="11"/>
    </i>
    <i>
      <x v="17"/>
      <x v="77"/>
    </i>
    <i>
      <x v="18"/>
      <x v="31"/>
    </i>
    <i>
      <x v="19"/>
      <x v="31"/>
    </i>
    <i>
      <x v="20"/>
      <x v="2"/>
    </i>
    <i>
      <x v="21"/>
      <x v="79"/>
    </i>
    <i>
      <x v="22"/>
      <x v="9"/>
    </i>
    <i>
      <x v="23"/>
      <x v="9"/>
    </i>
    <i>
      <x v="24"/>
      <x v="80"/>
    </i>
    <i>
      <x v="25"/>
      <x v="22"/>
    </i>
    <i>
      <x v="26"/>
      <x v="23"/>
    </i>
    <i>
      <x v="27"/>
      <x v="81"/>
    </i>
    <i>
      <x v="28"/>
      <x v="17"/>
    </i>
    <i>
      <x v="29"/>
      <x v="82"/>
    </i>
    <i>
      <x v="30"/>
      <x v="83"/>
    </i>
    <i>
      <x v="31"/>
      <x v="84"/>
    </i>
    <i>
      <x v="32"/>
      <x v="85"/>
    </i>
    <i>
      <x v="33"/>
      <x v="86"/>
    </i>
    <i>
      <x v="34"/>
      <x v="87"/>
    </i>
    <i>
      <x v="35"/>
      <x v="88"/>
    </i>
    <i>
      <x v="37"/>
      <x v="27"/>
    </i>
    <i>
      <x v="40"/>
      <x v="34"/>
    </i>
    <i>
      <x v="41"/>
      <x v="78"/>
    </i>
    <i>
      <x v="43"/>
      <x v="37"/>
    </i>
    <i>
      <x v="44"/>
      <x v="38"/>
    </i>
    <i>
      <x v="45"/>
      <x v="89"/>
    </i>
    <i>
      <x v="51"/>
      <x v="92"/>
    </i>
    <i>
      <x v="52"/>
      <x v="46"/>
    </i>
    <i>
      <x v="53"/>
      <x v="47"/>
    </i>
    <i>
      <x v="54"/>
      <x v="48"/>
    </i>
    <i>
      <x v="55"/>
      <x v="49"/>
    </i>
    <i>
      <x v="56"/>
      <x v="96"/>
    </i>
    <i>
      <x v="57"/>
      <x v="51"/>
    </i>
    <i>
      <x v="58"/>
      <x v="52"/>
    </i>
    <i>
      <x v="59"/>
      <x v="53"/>
    </i>
    <i>
      <x v="60"/>
      <x v="54"/>
    </i>
    <i>
      <x v="61"/>
      <x v="55"/>
    </i>
    <i>
      <x v="62"/>
      <x v="56"/>
    </i>
    <i>
      <x v="63"/>
      <x v="57"/>
    </i>
    <i>
      <x v="64"/>
      <x v="97"/>
    </i>
    <i>
      <x v="65"/>
      <x v="59"/>
    </i>
    <i>
      <x v="66"/>
      <x v="59"/>
    </i>
    <i>
      <x v="68"/>
      <x v="99"/>
    </i>
    <i>
      <x v="69"/>
      <x v="62"/>
    </i>
    <i>
      <x v="70"/>
      <x v="62"/>
    </i>
    <i>
      <x v="71"/>
      <x v="63"/>
    </i>
    <i>
      <x v="72"/>
      <x v="64"/>
    </i>
    <i>
      <x v="73"/>
      <x v="65"/>
    </i>
    <i>
      <x v="74"/>
      <x v="66"/>
    </i>
    <i>
      <x v="75"/>
      <x v="67"/>
    </i>
    <i>
      <x v="76"/>
      <x v="68"/>
    </i>
    <i>
      <x v="77"/>
      <x v="69"/>
    </i>
    <i>
      <x v="78"/>
      <x v="70"/>
    </i>
    <i>
      <x v="79"/>
      <x v="93"/>
    </i>
    <i>
      <x v="82"/>
      <x v="36"/>
    </i>
    <i>
      <x v="83"/>
      <x v="40"/>
    </i>
    <i>
      <x v="84"/>
      <x v="91"/>
    </i>
    <i>
      <x v="85"/>
      <x v="98"/>
    </i>
  </rowItems>
  <colItems count="1">
    <i/>
  </colItems>
  <formats count="699">
    <format dxfId="1397">
      <pivotArea dataOnly="0" labelOnly="1" outline="0" fieldPosition="0">
        <references count="2">
          <reference field="0" count="1" selected="0">
            <x v="0"/>
          </reference>
          <reference field="1" count="0"/>
        </references>
      </pivotArea>
    </format>
    <format dxfId="1396">
      <pivotArea dataOnly="0" labelOnly="1" outline="0" fieldPosition="0">
        <references count="1">
          <reference field="0" count="1">
            <x v="0"/>
          </reference>
        </references>
      </pivotArea>
    </format>
    <format dxfId="1395">
      <pivotArea dataOnly="0" labelOnly="1" outline="0" fieldPosition="0">
        <references count="1">
          <reference field="0" count="1">
            <x v="1"/>
          </reference>
        </references>
      </pivotArea>
    </format>
    <format dxfId="1394">
      <pivotArea dataOnly="0" labelOnly="1" outline="0" fieldPosition="0">
        <references count="1">
          <reference field="0" count="1">
            <x v="2"/>
          </reference>
        </references>
      </pivotArea>
    </format>
    <format dxfId="1393">
      <pivotArea dataOnly="0" labelOnly="1" outline="0" fieldPosition="0">
        <references count="1">
          <reference field="0" count="1">
            <x v="3"/>
          </reference>
        </references>
      </pivotArea>
    </format>
    <format dxfId="1392">
      <pivotArea dataOnly="0" labelOnly="1" outline="0" fieldPosition="0">
        <references count="1">
          <reference field="0" count="1">
            <x v="4"/>
          </reference>
        </references>
      </pivotArea>
    </format>
    <format dxfId="1391">
      <pivotArea dataOnly="0" labelOnly="1" outline="0" fieldPosition="0">
        <references count="1">
          <reference field="0" count="1">
            <x v="5"/>
          </reference>
        </references>
      </pivotArea>
    </format>
    <format dxfId="1390">
      <pivotArea dataOnly="0" labelOnly="1" outline="0" fieldPosition="0">
        <references count="1">
          <reference field="0" count="1">
            <x v="6"/>
          </reference>
        </references>
      </pivotArea>
    </format>
    <format dxfId="1389">
      <pivotArea dataOnly="0" labelOnly="1" outline="0" fieldPosition="0">
        <references count="1">
          <reference field="0" count="1">
            <x v="7"/>
          </reference>
        </references>
      </pivotArea>
    </format>
    <format dxfId="1388">
      <pivotArea dataOnly="0" labelOnly="1" outline="0" fieldPosition="0">
        <references count="1">
          <reference field="0" count="1">
            <x v="8"/>
          </reference>
        </references>
      </pivotArea>
    </format>
    <format dxfId="1387">
      <pivotArea dataOnly="0" labelOnly="1" outline="0" fieldPosition="0">
        <references count="1">
          <reference field="0" count="1">
            <x v="9"/>
          </reference>
        </references>
      </pivotArea>
    </format>
    <format dxfId="1386">
      <pivotArea dataOnly="0" labelOnly="1" outline="0" fieldPosition="0">
        <references count="1">
          <reference field="0" count="1">
            <x v="10"/>
          </reference>
        </references>
      </pivotArea>
    </format>
    <format dxfId="1385">
      <pivotArea dataOnly="0" labelOnly="1" outline="0" fieldPosition="0">
        <references count="1">
          <reference field="0" count="1">
            <x v="11"/>
          </reference>
        </references>
      </pivotArea>
    </format>
    <format dxfId="1384">
      <pivotArea dataOnly="0" labelOnly="1" outline="0" fieldPosition="0">
        <references count="1">
          <reference field="0" count="1">
            <x v="12"/>
          </reference>
        </references>
      </pivotArea>
    </format>
    <format dxfId="1383">
      <pivotArea dataOnly="0" labelOnly="1" outline="0" fieldPosition="0">
        <references count="1">
          <reference field="0" count="1">
            <x v="13"/>
          </reference>
        </references>
      </pivotArea>
    </format>
    <format dxfId="1382">
      <pivotArea dataOnly="0" labelOnly="1" outline="0" fieldPosition="0">
        <references count="1">
          <reference field="0" count="1">
            <x v="14"/>
          </reference>
        </references>
      </pivotArea>
    </format>
    <format dxfId="1381">
      <pivotArea dataOnly="0" labelOnly="1" outline="0" fieldPosition="0">
        <references count="1">
          <reference field="0" count="1">
            <x v="15"/>
          </reference>
        </references>
      </pivotArea>
    </format>
    <format dxfId="1380">
      <pivotArea dataOnly="0" labelOnly="1" outline="0" fieldPosition="0">
        <references count="1">
          <reference field="0" count="1">
            <x v="16"/>
          </reference>
        </references>
      </pivotArea>
    </format>
    <format dxfId="1379">
      <pivotArea dataOnly="0" labelOnly="1" outline="0" fieldPosition="0">
        <references count="1">
          <reference field="0" count="1">
            <x v="17"/>
          </reference>
        </references>
      </pivotArea>
    </format>
    <format dxfId="1378">
      <pivotArea dataOnly="0" labelOnly="1" outline="0" fieldPosition="0">
        <references count="1">
          <reference field="0" count="1">
            <x v="18"/>
          </reference>
        </references>
      </pivotArea>
    </format>
    <format dxfId="1377">
      <pivotArea dataOnly="0" labelOnly="1" outline="0" fieldPosition="0">
        <references count="1">
          <reference field="0" count="1">
            <x v="19"/>
          </reference>
        </references>
      </pivotArea>
    </format>
    <format dxfId="1376">
      <pivotArea dataOnly="0" labelOnly="1" outline="0" fieldPosition="0">
        <references count="1">
          <reference field="0" count="1">
            <x v="20"/>
          </reference>
        </references>
      </pivotArea>
    </format>
    <format dxfId="1375">
      <pivotArea dataOnly="0" labelOnly="1" outline="0" fieldPosition="0">
        <references count="1">
          <reference field="0" count="1">
            <x v="21"/>
          </reference>
        </references>
      </pivotArea>
    </format>
    <format dxfId="1374">
      <pivotArea dataOnly="0" labelOnly="1" outline="0" fieldPosition="0">
        <references count="1">
          <reference field="0" count="1">
            <x v="22"/>
          </reference>
        </references>
      </pivotArea>
    </format>
    <format dxfId="1373">
      <pivotArea dataOnly="0" labelOnly="1" outline="0" fieldPosition="0">
        <references count="1">
          <reference field="0" count="1">
            <x v="23"/>
          </reference>
        </references>
      </pivotArea>
    </format>
    <format dxfId="1372">
      <pivotArea dataOnly="0" labelOnly="1" outline="0" fieldPosition="0">
        <references count="1">
          <reference field="0" count="1">
            <x v="24"/>
          </reference>
        </references>
      </pivotArea>
    </format>
    <format dxfId="1371">
      <pivotArea dataOnly="0" labelOnly="1" outline="0" fieldPosition="0">
        <references count="1">
          <reference field="0" count="1">
            <x v="25"/>
          </reference>
        </references>
      </pivotArea>
    </format>
    <format dxfId="1370">
      <pivotArea dataOnly="0" labelOnly="1" outline="0" fieldPosition="0">
        <references count="1">
          <reference field="0" count="1">
            <x v="26"/>
          </reference>
        </references>
      </pivotArea>
    </format>
    <format dxfId="1369">
      <pivotArea dataOnly="0" labelOnly="1" outline="0" fieldPosition="0">
        <references count="1">
          <reference field="0" count="1">
            <x v="27"/>
          </reference>
        </references>
      </pivotArea>
    </format>
    <format dxfId="1368">
      <pivotArea dataOnly="0" labelOnly="1" outline="0" fieldPosition="0">
        <references count="1">
          <reference field="0" count="1">
            <x v="28"/>
          </reference>
        </references>
      </pivotArea>
    </format>
    <format dxfId="1367">
      <pivotArea dataOnly="0" labelOnly="1" outline="0" fieldPosition="0">
        <references count="1">
          <reference field="0" count="1">
            <x v="29"/>
          </reference>
        </references>
      </pivotArea>
    </format>
    <format dxfId="1366">
      <pivotArea dataOnly="0" labelOnly="1" outline="0" fieldPosition="0">
        <references count="1">
          <reference field="0" count="1">
            <x v="30"/>
          </reference>
        </references>
      </pivotArea>
    </format>
    <format dxfId="1365">
      <pivotArea dataOnly="0" labelOnly="1" outline="0" fieldPosition="0">
        <references count="1">
          <reference field="0" count="1">
            <x v="31"/>
          </reference>
        </references>
      </pivotArea>
    </format>
    <format dxfId="1364">
      <pivotArea dataOnly="0" labelOnly="1" outline="0" fieldPosition="0">
        <references count="1">
          <reference field="0" count="1">
            <x v="32"/>
          </reference>
        </references>
      </pivotArea>
    </format>
    <format dxfId="1363">
      <pivotArea dataOnly="0" labelOnly="1" outline="0" fieldPosition="0">
        <references count="1">
          <reference field="0" count="1">
            <x v="33"/>
          </reference>
        </references>
      </pivotArea>
    </format>
    <format dxfId="1362">
      <pivotArea dataOnly="0" labelOnly="1" outline="0" fieldPosition="0">
        <references count="1">
          <reference field="0" count="1">
            <x v="34"/>
          </reference>
        </references>
      </pivotArea>
    </format>
    <format dxfId="1361">
      <pivotArea dataOnly="0" labelOnly="1" outline="0" fieldPosition="0">
        <references count="1">
          <reference field="0" count="1">
            <x v="35"/>
          </reference>
        </references>
      </pivotArea>
    </format>
    <format dxfId="1360">
      <pivotArea dataOnly="0" labelOnly="1" outline="0" fieldPosition="0">
        <references count="1">
          <reference field="0" count="1">
            <x v="36"/>
          </reference>
        </references>
      </pivotArea>
    </format>
    <format dxfId="1359">
      <pivotArea dataOnly="0" labelOnly="1" outline="0" fieldPosition="0">
        <references count="1">
          <reference field="0" count="1">
            <x v="37"/>
          </reference>
        </references>
      </pivotArea>
    </format>
    <format dxfId="1358">
      <pivotArea dataOnly="0" labelOnly="1" outline="0" fieldPosition="0">
        <references count="1">
          <reference field="0" count="1">
            <x v="38"/>
          </reference>
        </references>
      </pivotArea>
    </format>
    <format dxfId="1357">
      <pivotArea dataOnly="0" labelOnly="1" outline="0" fieldPosition="0">
        <references count="1">
          <reference field="0" count="1">
            <x v="39"/>
          </reference>
        </references>
      </pivotArea>
    </format>
    <format dxfId="1356">
      <pivotArea dataOnly="0" labelOnly="1" outline="0" fieldPosition="0">
        <references count="1">
          <reference field="0" count="1">
            <x v="0"/>
          </reference>
        </references>
      </pivotArea>
    </format>
    <format dxfId="1355">
      <pivotArea dataOnly="0" labelOnly="1" outline="0" fieldPosition="0">
        <references count="1">
          <reference field="0" count="1">
            <x v="13"/>
          </reference>
        </references>
      </pivotArea>
    </format>
    <format dxfId="1354">
      <pivotArea dataOnly="0" labelOnly="1" outline="0" fieldPosition="0">
        <references count="1">
          <reference field="0" count="1">
            <x v="14"/>
          </reference>
        </references>
      </pivotArea>
    </format>
    <format dxfId="1353">
      <pivotArea dataOnly="0" labelOnly="1" outline="0" fieldPosition="0">
        <references count="1">
          <reference field="0" count="1">
            <x v="15"/>
          </reference>
        </references>
      </pivotArea>
    </format>
    <format dxfId="1352">
      <pivotArea dataOnly="0" labelOnly="1" outline="0" fieldPosition="0">
        <references count="1">
          <reference field="0" count="1">
            <x v="16"/>
          </reference>
        </references>
      </pivotArea>
    </format>
    <format dxfId="1351">
      <pivotArea dataOnly="0" labelOnly="1" outline="0" fieldPosition="0">
        <references count="1">
          <reference field="0" count="1">
            <x v="17"/>
          </reference>
        </references>
      </pivotArea>
    </format>
    <format dxfId="1350">
      <pivotArea dataOnly="0" labelOnly="1" outline="0" fieldPosition="0">
        <references count="1">
          <reference field="0" count="1">
            <x v="18"/>
          </reference>
        </references>
      </pivotArea>
    </format>
    <format dxfId="1349">
      <pivotArea dataOnly="0" labelOnly="1" outline="0" fieldPosition="0">
        <references count="1">
          <reference field="0" count="1">
            <x v="19"/>
          </reference>
        </references>
      </pivotArea>
    </format>
    <format dxfId="1348">
      <pivotArea dataOnly="0" labelOnly="1" outline="0" fieldPosition="0">
        <references count="1">
          <reference field="0" count="1">
            <x v="20"/>
          </reference>
        </references>
      </pivotArea>
    </format>
    <format dxfId="1347">
      <pivotArea dataOnly="0" labelOnly="1" outline="0" fieldPosition="0">
        <references count="1">
          <reference field="0" count="1">
            <x v="21"/>
          </reference>
        </references>
      </pivotArea>
    </format>
    <format dxfId="1346">
      <pivotArea dataOnly="0" labelOnly="1" outline="0" fieldPosition="0">
        <references count="1">
          <reference field="0" count="1">
            <x v="22"/>
          </reference>
        </references>
      </pivotArea>
    </format>
    <format dxfId="1345">
      <pivotArea dataOnly="0" labelOnly="1" outline="0" fieldPosition="0">
        <references count="1">
          <reference field="0" count="1">
            <x v="23"/>
          </reference>
        </references>
      </pivotArea>
    </format>
    <format dxfId="1344">
      <pivotArea dataOnly="0" labelOnly="1" outline="0" fieldPosition="0">
        <references count="1">
          <reference field="0" count="1">
            <x v="24"/>
          </reference>
        </references>
      </pivotArea>
    </format>
    <format dxfId="1343">
      <pivotArea dataOnly="0" labelOnly="1" outline="0" fieldPosition="0">
        <references count="1">
          <reference field="0" count="1">
            <x v="25"/>
          </reference>
        </references>
      </pivotArea>
    </format>
    <format dxfId="1342">
      <pivotArea dataOnly="0" labelOnly="1" outline="0" fieldPosition="0">
        <references count="1">
          <reference field="0" count="1">
            <x v="26"/>
          </reference>
        </references>
      </pivotArea>
    </format>
    <format dxfId="1341">
      <pivotArea dataOnly="0" labelOnly="1" outline="0" fieldPosition="0">
        <references count="1">
          <reference field="0" count="1">
            <x v="28"/>
          </reference>
        </references>
      </pivotArea>
    </format>
    <format dxfId="1340">
      <pivotArea dataOnly="0" labelOnly="1" outline="0" fieldPosition="0">
        <references count="1">
          <reference field="0" count="1">
            <x v="31"/>
          </reference>
        </references>
      </pivotArea>
    </format>
    <format dxfId="1339">
      <pivotArea dataOnly="0" labelOnly="1" outline="0" fieldPosition="0">
        <references count="1">
          <reference field="0" count="1">
            <x v="33"/>
          </reference>
        </references>
      </pivotArea>
    </format>
    <format dxfId="1338">
      <pivotArea dataOnly="0" labelOnly="1" outline="0" fieldPosition="0">
        <references count="1">
          <reference field="0" count="1">
            <x v="34"/>
          </reference>
        </references>
      </pivotArea>
    </format>
    <format dxfId="1337">
      <pivotArea dataOnly="0" labelOnly="1" outline="0" fieldPosition="0">
        <references count="1">
          <reference field="0" count="1">
            <x v="36"/>
          </reference>
        </references>
      </pivotArea>
    </format>
    <format dxfId="1336">
      <pivotArea dataOnly="0" labelOnly="1" outline="0" fieldPosition="0">
        <references count="1">
          <reference field="0" count="1">
            <x v="38"/>
          </reference>
        </references>
      </pivotArea>
    </format>
    <format dxfId="1335">
      <pivotArea dataOnly="0" labelOnly="1" outline="0" fieldPosition="0">
        <references count="1">
          <reference field="0" count="1">
            <x v="0"/>
          </reference>
        </references>
      </pivotArea>
    </format>
    <format dxfId="1334">
      <pivotArea dataOnly="0" labelOnly="1" outline="0" fieldPosition="0">
        <references count="1">
          <reference field="0" count="1">
            <x v="1"/>
          </reference>
        </references>
      </pivotArea>
    </format>
    <format dxfId="1333">
      <pivotArea dataOnly="0" labelOnly="1" outline="0" fieldPosition="0">
        <references count="1">
          <reference field="0" count="1">
            <x v="2"/>
          </reference>
        </references>
      </pivotArea>
    </format>
    <format dxfId="1332">
      <pivotArea dataOnly="0" labelOnly="1" outline="0" fieldPosition="0">
        <references count="1">
          <reference field="0" count="1">
            <x v="3"/>
          </reference>
        </references>
      </pivotArea>
    </format>
    <format dxfId="1331">
      <pivotArea dataOnly="0" labelOnly="1" outline="0" fieldPosition="0">
        <references count="1">
          <reference field="0" count="1">
            <x v="4"/>
          </reference>
        </references>
      </pivotArea>
    </format>
    <format dxfId="1330">
      <pivotArea dataOnly="0" labelOnly="1" outline="0" fieldPosition="0">
        <references count="1">
          <reference field="0" count="1">
            <x v="5"/>
          </reference>
        </references>
      </pivotArea>
    </format>
    <format dxfId="1329">
      <pivotArea dataOnly="0" labelOnly="1" outline="0" fieldPosition="0">
        <references count="1">
          <reference field="0" count="1">
            <x v="6"/>
          </reference>
        </references>
      </pivotArea>
    </format>
    <format dxfId="1328">
      <pivotArea dataOnly="0" labelOnly="1" outline="0" fieldPosition="0">
        <references count="1">
          <reference field="0" count="1">
            <x v="7"/>
          </reference>
        </references>
      </pivotArea>
    </format>
    <format dxfId="1327">
      <pivotArea dataOnly="0" labelOnly="1" outline="0" fieldPosition="0">
        <references count="1">
          <reference field="0" count="1">
            <x v="8"/>
          </reference>
        </references>
      </pivotArea>
    </format>
    <format dxfId="1326">
      <pivotArea dataOnly="0" labelOnly="1" outline="0" fieldPosition="0">
        <references count="1">
          <reference field="0" count="1">
            <x v="9"/>
          </reference>
        </references>
      </pivotArea>
    </format>
    <format dxfId="1325">
      <pivotArea dataOnly="0" labelOnly="1" outline="0" fieldPosition="0">
        <references count="1">
          <reference field="0" count="1">
            <x v="10"/>
          </reference>
        </references>
      </pivotArea>
    </format>
    <format dxfId="1324">
      <pivotArea dataOnly="0" labelOnly="1" outline="0" fieldPosition="0">
        <references count="1">
          <reference field="0" count="1">
            <x v="11"/>
          </reference>
        </references>
      </pivotArea>
    </format>
    <format dxfId="1323">
      <pivotArea dataOnly="0" labelOnly="1" outline="0" fieldPosition="0">
        <references count="1">
          <reference field="0" count="1">
            <x v="12"/>
          </reference>
        </references>
      </pivotArea>
    </format>
    <format dxfId="1322">
      <pivotArea dataOnly="0" labelOnly="1" outline="0" fieldPosition="0">
        <references count="1">
          <reference field="0" count="1">
            <x v="13"/>
          </reference>
        </references>
      </pivotArea>
    </format>
    <format dxfId="1321">
      <pivotArea dataOnly="0" labelOnly="1" outline="0" fieldPosition="0">
        <references count="1">
          <reference field="0" count="1">
            <x v="14"/>
          </reference>
        </references>
      </pivotArea>
    </format>
    <format dxfId="1320">
      <pivotArea dataOnly="0" labelOnly="1" outline="0" fieldPosition="0">
        <references count="1">
          <reference field="0" count="1">
            <x v="15"/>
          </reference>
        </references>
      </pivotArea>
    </format>
    <format dxfId="1319">
      <pivotArea dataOnly="0" labelOnly="1" outline="0" fieldPosition="0">
        <references count="1">
          <reference field="0" count="1">
            <x v="16"/>
          </reference>
        </references>
      </pivotArea>
    </format>
    <format dxfId="1318">
      <pivotArea dataOnly="0" labelOnly="1" outline="0" fieldPosition="0">
        <references count="1">
          <reference field="0" count="1">
            <x v="17"/>
          </reference>
        </references>
      </pivotArea>
    </format>
    <format dxfId="1317">
      <pivotArea dataOnly="0" labelOnly="1" outline="0" fieldPosition="0">
        <references count="1">
          <reference field="0" count="1">
            <x v="18"/>
          </reference>
        </references>
      </pivotArea>
    </format>
    <format dxfId="1316">
      <pivotArea dataOnly="0" labelOnly="1" outline="0" fieldPosition="0">
        <references count="1">
          <reference field="0" count="1">
            <x v="19"/>
          </reference>
        </references>
      </pivotArea>
    </format>
    <format dxfId="1315">
      <pivotArea dataOnly="0" labelOnly="1" outline="0" fieldPosition="0">
        <references count="1">
          <reference field="0" count="1">
            <x v="20"/>
          </reference>
        </references>
      </pivotArea>
    </format>
    <format dxfId="1314">
      <pivotArea dataOnly="0" labelOnly="1" outline="0" fieldPosition="0">
        <references count="1">
          <reference field="0" count="1">
            <x v="21"/>
          </reference>
        </references>
      </pivotArea>
    </format>
    <format dxfId="1313">
      <pivotArea dataOnly="0" labelOnly="1" outline="0" fieldPosition="0">
        <references count="1">
          <reference field="0" count="1">
            <x v="22"/>
          </reference>
        </references>
      </pivotArea>
    </format>
    <format dxfId="1312">
      <pivotArea dataOnly="0" labelOnly="1" outline="0" fieldPosition="0">
        <references count="1">
          <reference field="0" count="1">
            <x v="23"/>
          </reference>
        </references>
      </pivotArea>
    </format>
    <format dxfId="1311">
      <pivotArea dataOnly="0" labelOnly="1" outline="0" fieldPosition="0">
        <references count="1">
          <reference field="0" count="1">
            <x v="24"/>
          </reference>
        </references>
      </pivotArea>
    </format>
    <format dxfId="1310">
      <pivotArea dataOnly="0" labelOnly="1" outline="0" fieldPosition="0">
        <references count="1">
          <reference field="0" count="1">
            <x v="25"/>
          </reference>
        </references>
      </pivotArea>
    </format>
    <format dxfId="1309">
      <pivotArea dataOnly="0" labelOnly="1" outline="0" fieldPosition="0">
        <references count="1">
          <reference field="0" count="1">
            <x v="26"/>
          </reference>
        </references>
      </pivotArea>
    </format>
    <format dxfId="1308">
      <pivotArea dataOnly="0" labelOnly="1" outline="0" fieldPosition="0">
        <references count="1">
          <reference field="0" count="1">
            <x v="27"/>
          </reference>
        </references>
      </pivotArea>
    </format>
    <format dxfId="1307">
      <pivotArea dataOnly="0" labelOnly="1" outline="0" fieldPosition="0">
        <references count="1">
          <reference field="0" count="1">
            <x v="28"/>
          </reference>
        </references>
      </pivotArea>
    </format>
    <format dxfId="1306">
      <pivotArea dataOnly="0" labelOnly="1" outline="0" fieldPosition="0">
        <references count="1">
          <reference field="0" count="1">
            <x v="29"/>
          </reference>
        </references>
      </pivotArea>
    </format>
    <format dxfId="1305">
      <pivotArea dataOnly="0" labelOnly="1" outline="0" fieldPosition="0">
        <references count="1">
          <reference field="0" count="1">
            <x v="30"/>
          </reference>
        </references>
      </pivotArea>
    </format>
    <format dxfId="1304">
      <pivotArea dataOnly="0" labelOnly="1" outline="0" fieldPosition="0">
        <references count="1">
          <reference field="0" count="1">
            <x v="31"/>
          </reference>
        </references>
      </pivotArea>
    </format>
    <format dxfId="1303">
      <pivotArea dataOnly="0" labelOnly="1" outline="0" fieldPosition="0">
        <references count="1">
          <reference field="0" count="1">
            <x v="32"/>
          </reference>
        </references>
      </pivotArea>
    </format>
    <format dxfId="1302">
      <pivotArea dataOnly="0" labelOnly="1" outline="0" fieldPosition="0">
        <references count="1">
          <reference field="0" count="1">
            <x v="33"/>
          </reference>
        </references>
      </pivotArea>
    </format>
    <format dxfId="1301">
      <pivotArea dataOnly="0" labelOnly="1" outline="0" fieldPosition="0">
        <references count="1">
          <reference field="0" count="1">
            <x v="34"/>
          </reference>
        </references>
      </pivotArea>
    </format>
    <format dxfId="1300">
      <pivotArea dataOnly="0" labelOnly="1" outline="0" fieldPosition="0">
        <references count="1">
          <reference field="0" count="1">
            <x v="35"/>
          </reference>
        </references>
      </pivotArea>
    </format>
    <format dxfId="1299">
      <pivotArea dataOnly="0" labelOnly="1" outline="0" fieldPosition="0">
        <references count="1">
          <reference field="0" count="1">
            <x v="36"/>
          </reference>
        </references>
      </pivotArea>
    </format>
    <format dxfId="1298">
      <pivotArea dataOnly="0" labelOnly="1" outline="0" fieldPosition="0">
        <references count="1">
          <reference field="0" count="1">
            <x v="37"/>
          </reference>
        </references>
      </pivotArea>
    </format>
    <format dxfId="1297">
      <pivotArea dataOnly="0" labelOnly="1" outline="0" fieldPosition="0">
        <references count="1">
          <reference field="0" count="1">
            <x v="38"/>
          </reference>
        </references>
      </pivotArea>
    </format>
    <format dxfId="1296">
      <pivotArea dataOnly="0" labelOnly="1" outline="0" fieldPosition="0">
        <references count="1">
          <reference field="0" count="1">
            <x v="39"/>
          </reference>
        </references>
      </pivotArea>
    </format>
    <format dxfId="1295">
      <pivotArea dataOnly="0" labelOnly="1" outline="0" fieldPosition="0">
        <references count="1">
          <reference field="0" count="1" defaultSubtotal="1">
            <x v="0"/>
          </reference>
        </references>
      </pivotArea>
    </format>
    <format dxfId="1294">
      <pivotArea dataOnly="0" labelOnly="1" outline="0" fieldPosition="0">
        <references count="1">
          <reference field="0" count="1" defaultSubtotal="1">
            <x v="1"/>
          </reference>
        </references>
      </pivotArea>
    </format>
    <format dxfId="1293">
      <pivotArea dataOnly="0" labelOnly="1" outline="0" fieldPosition="0">
        <references count="1">
          <reference field="0" count="1" defaultSubtotal="1">
            <x v="2"/>
          </reference>
        </references>
      </pivotArea>
    </format>
    <format dxfId="1292">
      <pivotArea dataOnly="0" labelOnly="1" outline="0" fieldPosition="0">
        <references count="1">
          <reference field="0" count="1" defaultSubtotal="1">
            <x v="3"/>
          </reference>
        </references>
      </pivotArea>
    </format>
    <format dxfId="1291">
      <pivotArea dataOnly="0" labelOnly="1" outline="0" fieldPosition="0">
        <references count="1">
          <reference field="0" count="1" defaultSubtotal="1">
            <x v="4"/>
          </reference>
        </references>
      </pivotArea>
    </format>
    <format dxfId="1290">
      <pivotArea dataOnly="0" labelOnly="1" outline="0" fieldPosition="0">
        <references count="1">
          <reference field="0" count="1" defaultSubtotal="1">
            <x v="5"/>
          </reference>
        </references>
      </pivotArea>
    </format>
    <format dxfId="1289">
      <pivotArea dataOnly="0" labelOnly="1" outline="0" fieldPosition="0">
        <references count="1">
          <reference field="0" count="1" defaultSubtotal="1">
            <x v="6"/>
          </reference>
        </references>
      </pivotArea>
    </format>
    <format dxfId="1288">
      <pivotArea dataOnly="0" labelOnly="1" outline="0" fieldPosition="0">
        <references count="1">
          <reference field="0" count="1" defaultSubtotal="1">
            <x v="7"/>
          </reference>
        </references>
      </pivotArea>
    </format>
    <format dxfId="1287">
      <pivotArea dataOnly="0" labelOnly="1" outline="0" fieldPosition="0">
        <references count="1">
          <reference field="0" count="1" defaultSubtotal="1">
            <x v="8"/>
          </reference>
        </references>
      </pivotArea>
    </format>
    <format dxfId="1286">
      <pivotArea dataOnly="0" labelOnly="1" outline="0" fieldPosition="0">
        <references count="1">
          <reference field="0" count="1" defaultSubtotal="1">
            <x v="9"/>
          </reference>
        </references>
      </pivotArea>
    </format>
    <format dxfId="1285">
      <pivotArea dataOnly="0" labelOnly="1" outline="0" fieldPosition="0">
        <references count="1">
          <reference field="0" count="1" defaultSubtotal="1">
            <x v="10"/>
          </reference>
        </references>
      </pivotArea>
    </format>
    <format dxfId="1284">
      <pivotArea dataOnly="0" labelOnly="1" outline="0" fieldPosition="0">
        <references count="1">
          <reference field="0" count="1" defaultSubtotal="1">
            <x v="11"/>
          </reference>
        </references>
      </pivotArea>
    </format>
    <format dxfId="1283">
      <pivotArea dataOnly="0" labelOnly="1" outline="0" fieldPosition="0">
        <references count="1">
          <reference field="0" count="1" defaultSubtotal="1">
            <x v="12"/>
          </reference>
        </references>
      </pivotArea>
    </format>
    <format dxfId="1282">
      <pivotArea dataOnly="0" labelOnly="1" outline="0" fieldPosition="0">
        <references count="1">
          <reference field="0" count="1" defaultSubtotal="1">
            <x v="13"/>
          </reference>
        </references>
      </pivotArea>
    </format>
    <format dxfId="1281">
      <pivotArea dataOnly="0" labelOnly="1" outline="0" fieldPosition="0">
        <references count="1">
          <reference field="0" count="1" defaultSubtotal="1">
            <x v="14"/>
          </reference>
        </references>
      </pivotArea>
    </format>
    <format dxfId="1280">
      <pivotArea dataOnly="0" labelOnly="1" outline="0" fieldPosition="0">
        <references count="1">
          <reference field="0" count="1" defaultSubtotal="1">
            <x v="15"/>
          </reference>
        </references>
      </pivotArea>
    </format>
    <format dxfId="1279">
      <pivotArea dataOnly="0" labelOnly="1" outline="0" fieldPosition="0">
        <references count="1">
          <reference field="0" count="1" defaultSubtotal="1">
            <x v="16"/>
          </reference>
        </references>
      </pivotArea>
    </format>
    <format dxfId="1278">
      <pivotArea dataOnly="0" labelOnly="1" outline="0" fieldPosition="0">
        <references count="1">
          <reference field="0" count="1" defaultSubtotal="1">
            <x v="17"/>
          </reference>
        </references>
      </pivotArea>
    </format>
    <format dxfId="1277">
      <pivotArea dataOnly="0" labelOnly="1" outline="0" fieldPosition="0">
        <references count="1">
          <reference field="0" count="1" defaultSubtotal="1">
            <x v="18"/>
          </reference>
        </references>
      </pivotArea>
    </format>
    <format dxfId="1276">
      <pivotArea dataOnly="0" labelOnly="1" outline="0" fieldPosition="0">
        <references count="1">
          <reference field="0" count="1" defaultSubtotal="1">
            <x v="19"/>
          </reference>
        </references>
      </pivotArea>
    </format>
    <format dxfId="1275">
      <pivotArea dataOnly="0" labelOnly="1" outline="0" fieldPosition="0">
        <references count="1">
          <reference field="0" count="1" defaultSubtotal="1">
            <x v="20"/>
          </reference>
        </references>
      </pivotArea>
    </format>
    <format dxfId="1274">
      <pivotArea dataOnly="0" labelOnly="1" outline="0" fieldPosition="0">
        <references count="1">
          <reference field="0" count="1" defaultSubtotal="1">
            <x v="21"/>
          </reference>
        </references>
      </pivotArea>
    </format>
    <format dxfId="1273">
      <pivotArea dataOnly="0" labelOnly="1" outline="0" fieldPosition="0">
        <references count="1">
          <reference field="0" count="1" defaultSubtotal="1">
            <x v="22"/>
          </reference>
        </references>
      </pivotArea>
    </format>
    <format dxfId="1272">
      <pivotArea dataOnly="0" labelOnly="1" outline="0" fieldPosition="0">
        <references count="1">
          <reference field="0" count="1" defaultSubtotal="1">
            <x v="23"/>
          </reference>
        </references>
      </pivotArea>
    </format>
    <format dxfId="1271">
      <pivotArea dataOnly="0" labelOnly="1" outline="0" fieldPosition="0">
        <references count="1">
          <reference field="0" count="1" defaultSubtotal="1">
            <x v="24"/>
          </reference>
        </references>
      </pivotArea>
    </format>
    <format dxfId="1270">
      <pivotArea dataOnly="0" labelOnly="1" outline="0" fieldPosition="0">
        <references count="1">
          <reference field="0" count="1" defaultSubtotal="1">
            <x v="25"/>
          </reference>
        </references>
      </pivotArea>
    </format>
    <format dxfId="1269">
      <pivotArea dataOnly="0" labelOnly="1" outline="0" fieldPosition="0">
        <references count="1">
          <reference field="0" count="1" defaultSubtotal="1">
            <x v="26"/>
          </reference>
        </references>
      </pivotArea>
    </format>
    <format dxfId="1268">
      <pivotArea dataOnly="0" labelOnly="1" outline="0" fieldPosition="0">
        <references count="1">
          <reference field="0" count="1" defaultSubtotal="1">
            <x v="27"/>
          </reference>
        </references>
      </pivotArea>
    </format>
    <format dxfId="1267">
      <pivotArea dataOnly="0" labelOnly="1" outline="0" fieldPosition="0">
        <references count="1">
          <reference field="0" count="1" defaultSubtotal="1">
            <x v="28"/>
          </reference>
        </references>
      </pivotArea>
    </format>
    <format dxfId="1266">
      <pivotArea dataOnly="0" labelOnly="1" outline="0" fieldPosition="0">
        <references count="1">
          <reference field="0" count="1" defaultSubtotal="1">
            <x v="29"/>
          </reference>
        </references>
      </pivotArea>
    </format>
    <format dxfId="1265">
      <pivotArea dataOnly="0" labelOnly="1" outline="0" fieldPosition="0">
        <references count="1">
          <reference field="0" count="1" defaultSubtotal="1">
            <x v="30"/>
          </reference>
        </references>
      </pivotArea>
    </format>
    <format dxfId="1264">
      <pivotArea dataOnly="0" labelOnly="1" outline="0" fieldPosition="0">
        <references count="1">
          <reference field="0" count="1" defaultSubtotal="1">
            <x v="31"/>
          </reference>
        </references>
      </pivotArea>
    </format>
    <format dxfId="1263">
      <pivotArea dataOnly="0" labelOnly="1" outline="0" fieldPosition="0">
        <references count="1">
          <reference field="0" count="1" defaultSubtotal="1">
            <x v="32"/>
          </reference>
        </references>
      </pivotArea>
    </format>
    <format dxfId="1262">
      <pivotArea dataOnly="0" labelOnly="1" outline="0" fieldPosition="0">
        <references count="1">
          <reference field="0" count="1" defaultSubtotal="1">
            <x v="33"/>
          </reference>
        </references>
      </pivotArea>
    </format>
    <format dxfId="1261">
      <pivotArea dataOnly="0" labelOnly="1" outline="0" fieldPosition="0">
        <references count="1">
          <reference field="0" count="1" defaultSubtotal="1">
            <x v="34"/>
          </reference>
        </references>
      </pivotArea>
    </format>
    <format dxfId="1260">
      <pivotArea dataOnly="0" labelOnly="1" outline="0" fieldPosition="0">
        <references count="1">
          <reference field="0" count="1" defaultSubtotal="1">
            <x v="35"/>
          </reference>
        </references>
      </pivotArea>
    </format>
    <format dxfId="1259">
      <pivotArea dataOnly="0" labelOnly="1" outline="0" fieldPosition="0">
        <references count="1">
          <reference field="0" count="1" defaultSubtotal="1">
            <x v="36"/>
          </reference>
        </references>
      </pivotArea>
    </format>
    <format dxfId="1258">
      <pivotArea dataOnly="0" labelOnly="1" outline="0" fieldPosition="0">
        <references count="1">
          <reference field="0" count="1" defaultSubtotal="1">
            <x v="37"/>
          </reference>
        </references>
      </pivotArea>
    </format>
    <format dxfId="1257">
      <pivotArea dataOnly="0" labelOnly="1" outline="0" fieldPosition="0">
        <references count="1">
          <reference field="0" count="1" defaultSubtotal="1">
            <x v="38"/>
          </reference>
        </references>
      </pivotArea>
    </format>
    <format dxfId="1256">
      <pivotArea dataOnly="0" labelOnly="1" outline="0" fieldPosition="0">
        <references count="1">
          <reference field="0" count="1" defaultSubtotal="1">
            <x v="39"/>
          </reference>
        </references>
      </pivotArea>
    </format>
    <format dxfId="1255">
      <pivotArea dataOnly="0" labelOnly="1" outline="0" fieldPosition="0">
        <references count="2">
          <reference field="0" count="1" selected="0">
            <x v="0"/>
          </reference>
          <reference field="1" count="1">
            <x v="0"/>
          </reference>
        </references>
      </pivotArea>
    </format>
    <format dxfId="1254">
      <pivotArea dataOnly="0" labelOnly="1" outline="0" fieldPosition="0">
        <references count="2">
          <reference field="0" count="1" selected="0">
            <x v="1"/>
          </reference>
          <reference field="1" count="1">
            <x v="4"/>
          </reference>
        </references>
      </pivotArea>
    </format>
    <format dxfId="1253">
      <pivotArea dataOnly="0" labelOnly="1" outline="0" fieldPosition="0">
        <references count="2">
          <reference field="0" count="1" selected="0">
            <x v="2"/>
          </reference>
          <reference field="1" count="1">
            <x v="29"/>
          </reference>
        </references>
      </pivotArea>
    </format>
    <format dxfId="1252">
      <pivotArea dataOnly="0" labelOnly="1" outline="0" fieldPosition="0">
        <references count="2">
          <reference field="0" count="1" selected="0">
            <x v="3"/>
          </reference>
          <reference field="1" count="1">
            <x v="24"/>
          </reference>
        </references>
      </pivotArea>
    </format>
    <format dxfId="1251">
      <pivotArea dataOnly="0" labelOnly="1" outline="0" fieldPosition="0">
        <references count="2">
          <reference field="0" count="1" selected="0">
            <x v="4"/>
          </reference>
          <reference field="1" count="1">
            <x v="15"/>
          </reference>
        </references>
      </pivotArea>
    </format>
    <format dxfId="1250">
      <pivotArea dataOnly="0" labelOnly="1" outline="0" fieldPosition="0">
        <references count="2">
          <reference field="0" count="1" selected="0">
            <x v="5"/>
          </reference>
          <reference field="1" count="1">
            <x v="15"/>
          </reference>
        </references>
      </pivotArea>
    </format>
    <format dxfId="1249">
      <pivotArea dataOnly="0" labelOnly="1" outline="0" fieldPosition="0">
        <references count="2">
          <reference field="0" count="1" selected="0">
            <x v="6"/>
          </reference>
          <reference field="1" count="1">
            <x v="12"/>
          </reference>
        </references>
      </pivotArea>
    </format>
    <format dxfId="1248">
      <pivotArea dataOnly="0" labelOnly="1" outline="0" fieldPosition="0">
        <references count="2">
          <reference field="0" count="1" selected="0">
            <x v="7"/>
          </reference>
          <reference field="1" count="1">
            <x v="10"/>
          </reference>
        </references>
      </pivotArea>
    </format>
    <format dxfId="1247">
      <pivotArea dataOnly="0" labelOnly="1" outline="0" fieldPosition="0">
        <references count="2">
          <reference field="0" count="1" selected="0">
            <x v="8"/>
          </reference>
          <reference field="1" count="1">
            <x v="9"/>
          </reference>
        </references>
      </pivotArea>
    </format>
    <format dxfId="1246">
      <pivotArea dataOnly="0" labelOnly="1" outline="0" fieldPosition="0">
        <references count="2">
          <reference field="0" count="1" selected="0">
            <x v="9"/>
          </reference>
          <reference field="1" count="1">
            <x v="1"/>
          </reference>
        </references>
      </pivotArea>
    </format>
    <format dxfId="1245">
      <pivotArea dataOnly="0" labelOnly="1" outline="0" fieldPosition="0">
        <references count="2">
          <reference field="0" count="1" selected="0">
            <x v="10"/>
          </reference>
          <reference field="1" count="1">
            <x v="1"/>
          </reference>
        </references>
      </pivotArea>
    </format>
    <format dxfId="1244">
      <pivotArea dataOnly="0" labelOnly="1" outline="0" fieldPosition="0">
        <references count="2">
          <reference field="0" count="1" selected="0">
            <x v="11"/>
          </reference>
          <reference field="1" count="1">
            <x v="25"/>
          </reference>
        </references>
      </pivotArea>
    </format>
    <format dxfId="1243">
      <pivotArea dataOnly="0" labelOnly="1" outline="0" fieldPosition="0">
        <references count="2">
          <reference field="0" count="1" selected="0">
            <x v="12"/>
          </reference>
          <reference field="1" count="1">
            <x v="3"/>
          </reference>
        </references>
      </pivotArea>
    </format>
    <format dxfId="1242">
      <pivotArea dataOnly="0" labelOnly="1" outline="0" fieldPosition="0">
        <references count="2">
          <reference field="0" count="1" selected="0">
            <x v="13"/>
          </reference>
          <reference field="1" count="1">
            <x v="13"/>
          </reference>
        </references>
      </pivotArea>
    </format>
    <format dxfId="1241">
      <pivotArea dataOnly="0" labelOnly="1" outline="0" fieldPosition="0">
        <references count="2">
          <reference field="0" count="1" selected="0">
            <x v="14"/>
          </reference>
          <reference field="1" count="1">
            <x v="8"/>
          </reference>
        </references>
      </pivotArea>
    </format>
    <format dxfId="1240">
      <pivotArea dataOnly="0" labelOnly="1" outline="0" fieldPosition="0">
        <references count="2">
          <reference field="0" count="1" selected="0">
            <x v="15"/>
          </reference>
          <reference field="1" count="1">
            <x v="28"/>
          </reference>
        </references>
      </pivotArea>
    </format>
    <format dxfId="1239">
      <pivotArea dataOnly="0" labelOnly="1" outline="0" fieldPosition="0">
        <references count="2">
          <reference field="0" count="1" selected="0">
            <x v="16"/>
          </reference>
          <reference field="1" count="1">
            <x v="11"/>
          </reference>
        </references>
      </pivotArea>
    </format>
    <format dxfId="1238">
      <pivotArea dataOnly="0" labelOnly="1" outline="0" fieldPosition="0">
        <references count="2">
          <reference field="0" count="1" selected="0">
            <x v="17"/>
          </reference>
          <reference field="1" count="1">
            <x v="26"/>
          </reference>
        </references>
      </pivotArea>
    </format>
    <format dxfId="1237">
      <pivotArea dataOnly="0" labelOnly="1" outline="0" fieldPosition="0">
        <references count="2">
          <reference field="0" count="1" selected="0">
            <x v="18"/>
          </reference>
          <reference field="1" count="1">
            <x v="31"/>
          </reference>
        </references>
      </pivotArea>
    </format>
    <format dxfId="1236">
      <pivotArea dataOnly="0" labelOnly="1" outline="0" fieldPosition="0">
        <references count="2">
          <reference field="0" count="1" selected="0">
            <x v="19"/>
          </reference>
          <reference field="1" count="1">
            <x v="31"/>
          </reference>
        </references>
      </pivotArea>
    </format>
    <format dxfId="1235">
      <pivotArea dataOnly="0" labelOnly="1" outline="0" fieldPosition="0">
        <references count="2">
          <reference field="0" count="1" selected="0">
            <x v="20"/>
          </reference>
          <reference field="1" count="1">
            <x v="2"/>
          </reference>
        </references>
      </pivotArea>
    </format>
    <format dxfId="1234">
      <pivotArea dataOnly="0" labelOnly="1" outline="0" fieldPosition="0">
        <references count="2">
          <reference field="0" count="1" selected="0">
            <x v="21"/>
          </reference>
          <reference field="1" count="1">
            <x v="30"/>
          </reference>
        </references>
      </pivotArea>
    </format>
    <format dxfId="1233">
      <pivotArea dataOnly="0" labelOnly="1" outline="0" fieldPosition="0">
        <references count="2">
          <reference field="0" count="1" selected="0">
            <x v="22"/>
          </reference>
          <reference field="1" count="1">
            <x v="22"/>
          </reference>
        </references>
      </pivotArea>
    </format>
    <format dxfId="1232">
      <pivotArea dataOnly="0" labelOnly="1" outline="0" fieldPosition="0">
        <references count="2">
          <reference field="0" count="1" selected="0">
            <x v="23"/>
          </reference>
          <reference field="1" count="1">
            <x v="22"/>
          </reference>
        </references>
      </pivotArea>
    </format>
    <format dxfId="1231">
      <pivotArea dataOnly="0" labelOnly="1" outline="0" fieldPosition="0">
        <references count="2">
          <reference field="0" count="1" selected="0">
            <x v="24"/>
          </reference>
          <reference field="1" count="1">
            <x v="22"/>
          </reference>
        </references>
      </pivotArea>
    </format>
    <format dxfId="1230">
      <pivotArea dataOnly="0" labelOnly="1" outline="0" fieldPosition="0">
        <references count="2">
          <reference field="0" count="1" selected="0">
            <x v="25"/>
          </reference>
          <reference field="1" count="1">
            <x v="22"/>
          </reference>
        </references>
      </pivotArea>
    </format>
    <format dxfId="1229">
      <pivotArea dataOnly="0" labelOnly="1" outline="0" fieldPosition="0">
        <references count="2">
          <reference field="0" count="1" selected="0">
            <x v="26"/>
          </reference>
          <reference field="1" count="1">
            <x v="23"/>
          </reference>
        </references>
      </pivotArea>
    </format>
    <format dxfId="1228">
      <pivotArea dataOnly="0" labelOnly="1" outline="0" fieldPosition="0">
        <references count="2">
          <reference field="0" count="1" selected="0">
            <x v="27"/>
          </reference>
          <reference field="1" count="1">
            <x v="5"/>
          </reference>
        </references>
      </pivotArea>
    </format>
    <format dxfId="1227">
      <pivotArea dataOnly="0" labelOnly="1" outline="0" fieldPosition="0">
        <references count="2">
          <reference field="0" count="1" selected="0">
            <x v="28"/>
          </reference>
          <reference field="1" count="1">
            <x v="17"/>
          </reference>
        </references>
      </pivotArea>
    </format>
    <format dxfId="1226">
      <pivotArea dataOnly="0" labelOnly="1" outline="0" fieldPosition="0">
        <references count="2">
          <reference field="0" count="1" selected="0">
            <x v="29"/>
          </reference>
          <reference field="1" count="1">
            <x v="18"/>
          </reference>
        </references>
      </pivotArea>
    </format>
    <format dxfId="1225">
      <pivotArea dataOnly="0" labelOnly="1" outline="0" fieldPosition="0">
        <references count="2">
          <reference field="0" count="1" selected="0">
            <x v="30"/>
          </reference>
          <reference field="1" count="1">
            <x v="7"/>
          </reference>
        </references>
      </pivotArea>
    </format>
    <format dxfId="1224">
      <pivotArea dataOnly="0" labelOnly="1" outline="0" fieldPosition="0">
        <references count="2">
          <reference field="0" count="1" selected="0">
            <x v="31"/>
          </reference>
          <reference field="1" count="1">
            <x v="20"/>
          </reference>
        </references>
      </pivotArea>
    </format>
    <format dxfId="1223">
      <pivotArea dataOnly="0" labelOnly="1" outline="0" fieldPosition="0">
        <references count="2">
          <reference field="0" count="1" selected="0">
            <x v="32"/>
          </reference>
          <reference field="1" count="1">
            <x v="32"/>
          </reference>
        </references>
      </pivotArea>
    </format>
    <format dxfId="1222">
      <pivotArea dataOnly="0" labelOnly="1" outline="0" fieldPosition="0">
        <references count="2">
          <reference field="0" count="1" selected="0">
            <x v="33"/>
          </reference>
          <reference field="1" count="1">
            <x v="21"/>
          </reference>
        </references>
      </pivotArea>
    </format>
    <format dxfId="1221">
      <pivotArea dataOnly="0" labelOnly="1" outline="0" fieldPosition="0">
        <references count="2">
          <reference field="0" count="1" selected="0">
            <x v="34"/>
          </reference>
          <reference field="1" count="1">
            <x v="19"/>
          </reference>
        </references>
      </pivotArea>
    </format>
    <format dxfId="1220">
      <pivotArea dataOnly="0" labelOnly="1" outline="0" fieldPosition="0">
        <references count="2">
          <reference field="0" count="1" selected="0">
            <x v="35"/>
          </reference>
          <reference field="1" count="1">
            <x v="33"/>
          </reference>
        </references>
      </pivotArea>
    </format>
    <format dxfId="1219">
      <pivotArea dataOnly="0" labelOnly="1" outline="0" fieldPosition="0">
        <references count="2">
          <reference field="0" count="1" selected="0">
            <x v="36"/>
          </reference>
          <reference field="1" count="1">
            <x v="14"/>
          </reference>
        </references>
      </pivotArea>
    </format>
    <format dxfId="1218">
      <pivotArea dataOnly="0" labelOnly="1" outline="0" fieldPosition="0">
        <references count="2">
          <reference field="0" count="1" selected="0">
            <x v="37"/>
          </reference>
          <reference field="1" count="1">
            <x v="27"/>
          </reference>
        </references>
      </pivotArea>
    </format>
    <format dxfId="1217">
      <pivotArea dataOnly="0" labelOnly="1" outline="0" fieldPosition="0">
        <references count="2">
          <reference field="0" count="1" selected="0">
            <x v="38"/>
          </reference>
          <reference field="1" count="1">
            <x v="16"/>
          </reference>
        </references>
      </pivotArea>
    </format>
    <format dxfId="1216">
      <pivotArea dataOnly="0" labelOnly="1" outline="0" fieldPosition="0">
        <references count="2">
          <reference field="0" count="1" selected="0">
            <x v="39"/>
          </reference>
          <reference field="1" count="1">
            <x v="6"/>
          </reference>
        </references>
      </pivotArea>
    </format>
    <format dxfId="1215">
      <pivotArea dataOnly="0" labelOnly="1" outline="0" fieldPosition="0">
        <references count="2">
          <reference field="0" count="1" selected="0">
            <x v="0"/>
          </reference>
          <reference field="1" count="1">
            <x v="0"/>
          </reference>
        </references>
      </pivotArea>
    </format>
    <format dxfId="1214">
      <pivotArea dataOnly="0" labelOnly="1" outline="0" fieldPosition="0">
        <references count="2">
          <reference field="0" count="1" selected="0">
            <x v="1"/>
          </reference>
          <reference field="1" count="1">
            <x v="4"/>
          </reference>
        </references>
      </pivotArea>
    </format>
    <format dxfId="1213">
      <pivotArea dataOnly="0" labelOnly="1" outline="0" fieldPosition="0">
        <references count="2">
          <reference field="0" count="1" selected="0">
            <x v="2"/>
          </reference>
          <reference field="1" count="1">
            <x v="29"/>
          </reference>
        </references>
      </pivotArea>
    </format>
    <format dxfId="1212">
      <pivotArea dataOnly="0" labelOnly="1" outline="0" fieldPosition="0">
        <references count="2">
          <reference field="0" count="1" selected="0">
            <x v="3"/>
          </reference>
          <reference field="1" count="1">
            <x v="24"/>
          </reference>
        </references>
      </pivotArea>
    </format>
    <format dxfId="1211">
      <pivotArea dataOnly="0" labelOnly="1" outline="0" fieldPosition="0">
        <references count="2">
          <reference field="0" count="1" selected="0">
            <x v="4"/>
          </reference>
          <reference field="1" count="1">
            <x v="15"/>
          </reference>
        </references>
      </pivotArea>
    </format>
    <format dxfId="1210">
      <pivotArea dataOnly="0" labelOnly="1" outline="0" fieldPosition="0">
        <references count="2">
          <reference field="0" count="1" selected="0">
            <x v="5"/>
          </reference>
          <reference field="1" count="1">
            <x v="15"/>
          </reference>
        </references>
      </pivotArea>
    </format>
    <format dxfId="1209">
      <pivotArea dataOnly="0" labelOnly="1" outline="0" fieldPosition="0">
        <references count="2">
          <reference field="0" count="1" selected="0">
            <x v="6"/>
          </reference>
          <reference field="1" count="1">
            <x v="12"/>
          </reference>
        </references>
      </pivotArea>
    </format>
    <format dxfId="1208">
      <pivotArea dataOnly="0" labelOnly="1" outline="0" fieldPosition="0">
        <references count="2">
          <reference field="0" count="1" selected="0">
            <x v="7"/>
          </reference>
          <reference field="1" count="1">
            <x v="10"/>
          </reference>
        </references>
      </pivotArea>
    </format>
    <format dxfId="1207">
      <pivotArea dataOnly="0" labelOnly="1" outline="0" fieldPosition="0">
        <references count="2">
          <reference field="0" count="1" selected="0">
            <x v="8"/>
          </reference>
          <reference field="1" count="1">
            <x v="9"/>
          </reference>
        </references>
      </pivotArea>
    </format>
    <format dxfId="1206">
      <pivotArea dataOnly="0" labelOnly="1" outline="0" fieldPosition="0">
        <references count="2">
          <reference field="0" count="1" selected="0">
            <x v="9"/>
          </reference>
          <reference field="1" count="1">
            <x v="1"/>
          </reference>
        </references>
      </pivotArea>
    </format>
    <format dxfId="1205">
      <pivotArea dataOnly="0" labelOnly="1" outline="0" fieldPosition="0">
        <references count="2">
          <reference field="0" count="1" selected="0">
            <x v="10"/>
          </reference>
          <reference field="1" count="1">
            <x v="1"/>
          </reference>
        </references>
      </pivotArea>
    </format>
    <format dxfId="1204">
      <pivotArea dataOnly="0" labelOnly="1" outline="0" fieldPosition="0">
        <references count="2">
          <reference field="0" count="1" selected="0">
            <x v="11"/>
          </reference>
          <reference field="1" count="1">
            <x v="25"/>
          </reference>
        </references>
      </pivotArea>
    </format>
    <format dxfId="1203">
      <pivotArea dataOnly="0" labelOnly="1" outline="0" fieldPosition="0">
        <references count="2">
          <reference field="0" count="1" selected="0">
            <x v="12"/>
          </reference>
          <reference field="1" count="1">
            <x v="3"/>
          </reference>
        </references>
      </pivotArea>
    </format>
    <format dxfId="1202">
      <pivotArea dataOnly="0" labelOnly="1" outline="0" fieldPosition="0">
        <references count="2">
          <reference field="0" count="1" selected="0">
            <x v="13"/>
          </reference>
          <reference field="1" count="1">
            <x v="13"/>
          </reference>
        </references>
      </pivotArea>
    </format>
    <format dxfId="1201">
      <pivotArea dataOnly="0" labelOnly="1" outline="0" fieldPosition="0">
        <references count="2">
          <reference field="0" count="1" selected="0">
            <x v="14"/>
          </reference>
          <reference field="1" count="1">
            <x v="8"/>
          </reference>
        </references>
      </pivotArea>
    </format>
    <format dxfId="1200">
      <pivotArea dataOnly="0" labelOnly="1" outline="0" fieldPosition="0">
        <references count="2">
          <reference field="0" count="1" selected="0">
            <x v="15"/>
          </reference>
          <reference field="1" count="1">
            <x v="28"/>
          </reference>
        </references>
      </pivotArea>
    </format>
    <format dxfId="1199">
      <pivotArea dataOnly="0" labelOnly="1" outline="0" fieldPosition="0">
        <references count="2">
          <reference field="0" count="1" selected="0">
            <x v="16"/>
          </reference>
          <reference field="1" count="1">
            <x v="11"/>
          </reference>
        </references>
      </pivotArea>
    </format>
    <format dxfId="1198">
      <pivotArea dataOnly="0" labelOnly="1" outline="0" fieldPosition="0">
        <references count="2">
          <reference field="0" count="1" selected="0">
            <x v="17"/>
          </reference>
          <reference field="1" count="1">
            <x v="26"/>
          </reference>
        </references>
      </pivotArea>
    </format>
    <format dxfId="1197">
      <pivotArea dataOnly="0" labelOnly="1" outline="0" fieldPosition="0">
        <references count="2">
          <reference field="0" count="1" selected="0">
            <x v="18"/>
          </reference>
          <reference field="1" count="1">
            <x v="31"/>
          </reference>
        </references>
      </pivotArea>
    </format>
    <format dxfId="1196">
      <pivotArea dataOnly="0" labelOnly="1" outline="0" fieldPosition="0">
        <references count="2">
          <reference field="0" count="1" selected="0">
            <x v="19"/>
          </reference>
          <reference field="1" count="1">
            <x v="31"/>
          </reference>
        </references>
      </pivotArea>
    </format>
    <format dxfId="1195">
      <pivotArea dataOnly="0" labelOnly="1" outline="0" fieldPosition="0">
        <references count="2">
          <reference field="0" count="1" selected="0">
            <x v="20"/>
          </reference>
          <reference field="1" count="1">
            <x v="2"/>
          </reference>
        </references>
      </pivotArea>
    </format>
    <format dxfId="1194">
      <pivotArea dataOnly="0" labelOnly="1" outline="0" fieldPosition="0">
        <references count="2">
          <reference field="0" count="1" selected="0">
            <x v="21"/>
          </reference>
          <reference field="1" count="1">
            <x v="30"/>
          </reference>
        </references>
      </pivotArea>
    </format>
    <format dxfId="1193">
      <pivotArea dataOnly="0" labelOnly="1" outline="0" fieldPosition="0">
        <references count="2">
          <reference field="0" count="1" selected="0">
            <x v="22"/>
          </reference>
          <reference field="1" count="1">
            <x v="22"/>
          </reference>
        </references>
      </pivotArea>
    </format>
    <format dxfId="1192">
      <pivotArea dataOnly="0" labelOnly="1" outline="0" fieldPosition="0">
        <references count="2">
          <reference field="0" count="1" selected="0">
            <x v="23"/>
          </reference>
          <reference field="1" count="1">
            <x v="22"/>
          </reference>
        </references>
      </pivotArea>
    </format>
    <format dxfId="1191">
      <pivotArea dataOnly="0" labelOnly="1" outline="0" fieldPosition="0">
        <references count="2">
          <reference field="0" count="1" selected="0">
            <x v="24"/>
          </reference>
          <reference field="1" count="1">
            <x v="22"/>
          </reference>
        </references>
      </pivotArea>
    </format>
    <format dxfId="1190">
      <pivotArea dataOnly="0" labelOnly="1" outline="0" fieldPosition="0">
        <references count="2">
          <reference field="0" count="1" selected="0">
            <x v="25"/>
          </reference>
          <reference field="1" count="1">
            <x v="22"/>
          </reference>
        </references>
      </pivotArea>
    </format>
    <format dxfId="1189">
      <pivotArea dataOnly="0" labelOnly="1" outline="0" fieldPosition="0">
        <references count="2">
          <reference field="0" count="1" selected="0">
            <x v="26"/>
          </reference>
          <reference field="1" count="1">
            <x v="23"/>
          </reference>
        </references>
      </pivotArea>
    </format>
    <format dxfId="1188">
      <pivotArea dataOnly="0" labelOnly="1" outline="0" fieldPosition="0">
        <references count="2">
          <reference field="0" count="1" selected="0">
            <x v="27"/>
          </reference>
          <reference field="1" count="1">
            <x v="5"/>
          </reference>
        </references>
      </pivotArea>
    </format>
    <format dxfId="1187">
      <pivotArea dataOnly="0" labelOnly="1" outline="0" fieldPosition="0">
        <references count="2">
          <reference field="0" count="1" selected="0">
            <x v="28"/>
          </reference>
          <reference field="1" count="1">
            <x v="17"/>
          </reference>
        </references>
      </pivotArea>
    </format>
    <format dxfId="1186">
      <pivotArea dataOnly="0" labelOnly="1" outline="0" fieldPosition="0">
        <references count="2">
          <reference field="0" count="1" selected="0">
            <x v="29"/>
          </reference>
          <reference field="1" count="1">
            <x v="18"/>
          </reference>
        </references>
      </pivotArea>
    </format>
    <format dxfId="1185">
      <pivotArea dataOnly="0" labelOnly="1" outline="0" fieldPosition="0">
        <references count="2">
          <reference field="0" count="1" selected="0">
            <x v="30"/>
          </reference>
          <reference field="1" count="1">
            <x v="7"/>
          </reference>
        </references>
      </pivotArea>
    </format>
    <format dxfId="1184">
      <pivotArea dataOnly="0" labelOnly="1" outline="0" fieldPosition="0">
        <references count="2">
          <reference field="0" count="1" selected="0">
            <x v="31"/>
          </reference>
          <reference field="1" count="1">
            <x v="20"/>
          </reference>
        </references>
      </pivotArea>
    </format>
    <format dxfId="1183">
      <pivotArea dataOnly="0" labelOnly="1" outline="0" fieldPosition="0">
        <references count="2">
          <reference field="0" count="1" selected="0">
            <x v="32"/>
          </reference>
          <reference field="1" count="1">
            <x v="32"/>
          </reference>
        </references>
      </pivotArea>
    </format>
    <format dxfId="1182">
      <pivotArea dataOnly="0" labelOnly="1" outline="0" fieldPosition="0">
        <references count="2">
          <reference field="0" count="1" selected="0">
            <x v="33"/>
          </reference>
          <reference field="1" count="1">
            <x v="21"/>
          </reference>
        </references>
      </pivotArea>
    </format>
    <format dxfId="1181">
      <pivotArea dataOnly="0" labelOnly="1" outline="0" fieldPosition="0">
        <references count="2">
          <reference field="0" count="1" selected="0">
            <x v="34"/>
          </reference>
          <reference field="1" count="1">
            <x v="19"/>
          </reference>
        </references>
      </pivotArea>
    </format>
    <format dxfId="1180">
      <pivotArea dataOnly="0" labelOnly="1" outline="0" fieldPosition="0">
        <references count="2">
          <reference field="0" count="1" selected="0">
            <x v="35"/>
          </reference>
          <reference field="1" count="1">
            <x v="33"/>
          </reference>
        </references>
      </pivotArea>
    </format>
    <format dxfId="1179">
      <pivotArea dataOnly="0" labelOnly="1" outline="0" fieldPosition="0">
        <references count="2">
          <reference field="0" count="1" selected="0">
            <x v="36"/>
          </reference>
          <reference field="1" count="1">
            <x v="14"/>
          </reference>
        </references>
      </pivotArea>
    </format>
    <format dxfId="1178">
      <pivotArea dataOnly="0" labelOnly="1" outline="0" fieldPosition="0">
        <references count="2">
          <reference field="0" count="1" selected="0">
            <x v="37"/>
          </reference>
          <reference field="1" count="1">
            <x v="27"/>
          </reference>
        </references>
      </pivotArea>
    </format>
    <format dxfId="1177">
      <pivotArea dataOnly="0" labelOnly="1" outline="0" fieldPosition="0">
        <references count="2">
          <reference field="0" count="1" selected="0">
            <x v="38"/>
          </reference>
          <reference field="1" count="1">
            <x v="16"/>
          </reference>
        </references>
      </pivotArea>
    </format>
    <format dxfId="1176">
      <pivotArea dataOnly="0" labelOnly="1" outline="0" fieldPosition="0">
        <references count="2">
          <reference field="0" count="1" selected="0">
            <x v="39"/>
          </reference>
          <reference field="1" count="1">
            <x v="6"/>
          </reference>
        </references>
      </pivotArea>
    </format>
    <format dxfId="1175">
      <pivotArea dataOnly="0" labelOnly="1" outline="0" fieldPosition="0">
        <references count="2">
          <reference field="0" count="1" selected="0">
            <x v="0"/>
          </reference>
          <reference field="1" count="1">
            <x v="0"/>
          </reference>
        </references>
      </pivotArea>
    </format>
    <format dxfId="1174">
      <pivotArea dataOnly="0" labelOnly="1" outline="0" fieldPosition="0">
        <references count="2">
          <reference field="0" count="1" selected="0">
            <x v="1"/>
          </reference>
          <reference field="1" count="1">
            <x v="4"/>
          </reference>
        </references>
      </pivotArea>
    </format>
    <format dxfId="1173">
      <pivotArea dataOnly="0" labelOnly="1" outline="0" fieldPosition="0">
        <references count="2">
          <reference field="0" count="1" selected="0">
            <x v="2"/>
          </reference>
          <reference field="1" count="1">
            <x v="29"/>
          </reference>
        </references>
      </pivotArea>
    </format>
    <format dxfId="1172">
      <pivotArea dataOnly="0" labelOnly="1" outline="0" fieldPosition="0">
        <references count="2">
          <reference field="0" count="1" selected="0">
            <x v="3"/>
          </reference>
          <reference field="1" count="1">
            <x v="24"/>
          </reference>
        </references>
      </pivotArea>
    </format>
    <format dxfId="1171">
      <pivotArea dataOnly="0" labelOnly="1" outline="0" fieldPosition="0">
        <references count="2">
          <reference field="0" count="1" selected="0">
            <x v="4"/>
          </reference>
          <reference field="1" count="1">
            <x v="15"/>
          </reference>
        </references>
      </pivotArea>
    </format>
    <format dxfId="1170">
      <pivotArea dataOnly="0" labelOnly="1" outline="0" fieldPosition="0">
        <references count="2">
          <reference field="0" count="1" selected="0">
            <x v="5"/>
          </reference>
          <reference field="1" count="1">
            <x v="15"/>
          </reference>
        </references>
      </pivotArea>
    </format>
    <format dxfId="1169">
      <pivotArea dataOnly="0" labelOnly="1" outline="0" fieldPosition="0">
        <references count="2">
          <reference field="0" count="1" selected="0">
            <x v="6"/>
          </reference>
          <reference field="1" count="1">
            <x v="12"/>
          </reference>
        </references>
      </pivotArea>
    </format>
    <format dxfId="1168">
      <pivotArea dataOnly="0" labelOnly="1" outline="0" fieldPosition="0">
        <references count="2">
          <reference field="0" count="1" selected="0">
            <x v="7"/>
          </reference>
          <reference field="1" count="1">
            <x v="10"/>
          </reference>
        </references>
      </pivotArea>
    </format>
    <format dxfId="1167">
      <pivotArea dataOnly="0" labelOnly="1" outline="0" fieldPosition="0">
        <references count="2">
          <reference field="0" count="1" selected="0">
            <x v="8"/>
          </reference>
          <reference field="1" count="1">
            <x v="9"/>
          </reference>
        </references>
      </pivotArea>
    </format>
    <format dxfId="1166">
      <pivotArea dataOnly="0" labelOnly="1" outline="0" fieldPosition="0">
        <references count="2">
          <reference field="0" count="1" selected="0">
            <x v="9"/>
          </reference>
          <reference field="1" count="1">
            <x v="1"/>
          </reference>
        </references>
      </pivotArea>
    </format>
    <format dxfId="1165">
      <pivotArea dataOnly="0" labelOnly="1" outline="0" fieldPosition="0">
        <references count="2">
          <reference field="0" count="1" selected="0">
            <x v="10"/>
          </reference>
          <reference field="1" count="1">
            <x v="1"/>
          </reference>
        </references>
      </pivotArea>
    </format>
    <format dxfId="1164">
      <pivotArea dataOnly="0" labelOnly="1" outline="0" fieldPosition="0">
        <references count="2">
          <reference field="0" count="1" selected="0">
            <x v="11"/>
          </reference>
          <reference field="1" count="1">
            <x v="25"/>
          </reference>
        </references>
      </pivotArea>
    </format>
    <format dxfId="1163">
      <pivotArea dataOnly="0" labelOnly="1" outline="0" fieldPosition="0">
        <references count="2">
          <reference field="0" count="1" selected="0">
            <x v="12"/>
          </reference>
          <reference field="1" count="1">
            <x v="3"/>
          </reference>
        </references>
      </pivotArea>
    </format>
    <format dxfId="1162">
      <pivotArea dataOnly="0" labelOnly="1" outline="0" fieldPosition="0">
        <references count="2">
          <reference field="0" count="1" selected="0">
            <x v="13"/>
          </reference>
          <reference field="1" count="1">
            <x v="13"/>
          </reference>
        </references>
      </pivotArea>
    </format>
    <format dxfId="1161">
      <pivotArea dataOnly="0" labelOnly="1" outline="0" fieldPosition="0">
        <references count="2">
          <reference field="0" count="1" selected="0">
            <x v="14"/>
          </reference>
          <reference field="1" count="1">
            <x v="8"/>
          </reference>
        </references>
      </pivotArea>
    </format>
    <format dxfId="1160">
      <pivotArea dataOnly="0" labelOnly="1" outline="0" fieldPosition="0">
        <references count="2">
          <reference field="0" count="1" selected="0">
            <x v="15"/>
          </reference>
          <reference field="1" count="1">
            <x v="28"/>
          </reference>
        </references>
      </pivotArea>
    </format>
    <format dxfId="1159">
      <pivotArea dataOnly="0" labelOnly="1" outline="0" fieldPosition="0">
        <references count="2">
          <reference field="0" count="1" selected="0">
            <x v="16"/>
          </reference>
          <reference field="1" count="1">
            <x v="11"/>
          </reference>
        </references>
      </pivotArea>
    </format>
    <format dxfId="1158">
      <pivotArea dataOnly="0" labelOnly="1" outline="0" fieldPosition="0">
        <references count="2">
          <reference field="0" count="1" selected="0">
            <x v="17"/>
          </reference>
          <reference field="1" count="1">
            <x v="26"/>
          </reference>
        </references>
      </pivotArea>
    </format>
    <format dxfId="1157">
      <pivotArea dataOnly="0" labelOnly="1" outline="0" fieldPosition="0">
        <references count="2">
          <reference field="0" count="1" selected="0">
            <x v="18"/>
          </reference>
          <reference field="1" count="1">
            <x v="31"/>
          </reference>
        </references>
      </pivotArea>
    </format>
    <format dxfId="1156">
      <pivotArea dataOnly="0" labelOnly="1" outline="0" fieldPosition="0">
        <references count="2">
          <reference field="0" count="1" selected="0">
            <x v="19"/>
          </reference>
          <reference field="1" count="1">
            <x v="31"/>
          </reference>
        </references>
      </pivotArea>
    </format>
    <format dxfId="1155">
      <pivotArea dataOnly="0" labelOnly="1" outline="0" fieldPosition="0">
        <references count="2">
          <reference field="0" count="1" selected="0">
            <x v="20"/>
          </reference>
          <reference field="1" count="1">
            <x v="2"/>
          </reference>
        </references>
      </pivotArea>
    </format>
    <format dxfId="1154">
      <pivotArea dataOnly="0" labelOnly="1" outline="0" fieldPosition="0">
        <references count="2">
          <reference field="0" count="1" selected="0">
            <x v="21"/>
          </reference>
          <reference field="1" count="1">
            <x v="30"/>
          </reference>
        </references>
      </pivotArea>
    </format>
    <format dxfId="1153">
      <pivotArea dataOnly="0" labelOnly="1" outline="0" fieldPosition="0">
        <references count="2">
          <reference field="0" count="1" selected="0">
            <x v="22"/>
          </reference>
          <reference field="1" count="1">
            <x v="22"/>
          </reference>
        </references>
      </pivotArea>
    </format>
    <format dxfId="1152">
      <pivotArea dataOnly="0" labelOnly="1" outline="0" fieldPosition="0">
        <references count="2">
          <reference field="0" count="1" selected="0">
            <x v="23"/>
          </reference>
          <reference field="1" count="1">
            <x v="22"/>
          </reference>
        </references>
      </pivotArea>
    </format>
    <format dxfId="1151">
      <pivotArea dataOnly="0" labelOnly="1" outline="0" fieldPosition="0">
        <references count="2">
          <reference field="0" count="1" selected="0">
            <x v="24"/>
          </reference>
          <reference field="1" count="1">
            <x v="22"/>
          </reference>
        </references>
      </pivotArea>
    </format>
    <format dxfId="1150">
      <pivotArea dataOnly="0" labelOnly="1" outline="0" fieldPosition="0">
        <references count="2">
          <reference field="0" count="1" selected="0">
            <x v="25"/>
          </reference>
          <reference field="1" count="1">
            <x v="22"/>
          </reference>
        </references>
      </pivotArea>
    </format>
    <format dxfId="1149">
      <pivotArea dataOnly="0" labelOnly="1" outline="0" fieldPosition="0">
        <references count="2">
          <reference field="0" count="1" selected="0">
            <x v="26"/>
          </reference>
          <reference field="1" count="1">
            <x v="23"/>
          </reference>
        </references>
      </pivotArea>
    </format>
    <format dxfId="1148">
      <pivotArea dataOnly="0" labelOnly="1" outline="0" fieldPosition="0">
        <references count="2">
          <reference field="0" count="1" selected="0">
            <x v="27"/>
          </reference>
          <reference field="1" count="1">
            <x v="5"/>
          </reference>
        </references>
      </pivotArea>
    </format>
    <format dxfId="1147">
      <pivotArea dataOnly="0" labelOnly="1" outline="0" fieldPosition="0">
        <references count="2">
          <reference field="0" count="1" selected="0">
            <x v="28"/>
          </reference>
          <reference field="1" count="1">
            <x v="17"/>
          </reference>
        </references>
      </pivotArea>
    </format>
    <format dxfId="1146">
      <pivotArea dataOnly="0" labelOnly="1" outline="0" fieldPosition="0">
        <references count="2">
          <reference field="0" count="1" selected="0">
            <x v="29"/>
          </reference>
          <reference field="1" count="1">
            <x v="18"/>
          </reference>
        </references>
      </pivotArea>
    </format>
    <format dxfId="1145">
      <pivotArea dataOnly="0" labelOnly="1" outline="0" fieldPosition="0">
        <references count="2">
          <reference field="0" count="1" selected="0">
            <x v="30"/>
          </reference>
          <reference field="1" count="1">
            <x v="7"/>
          </reference>
        </references>
      </pivotArea>
    </format>
    <format dxfId="1144">
      <pivotArea dataOnly="0" labelOnly="1" outline="0" fieldPosition="0">
        <references count="2">
          <reference field="0" count="1" selected="0">
            <x v="31"/>
          </reference>
          <reference field="1" count="1">
            <x v="20"/>
          </reference>
        </references>
      </pivotArea>
    </format>
    <format dxfId="1143">
      <pivotArea dataOnly="0" labelOnly="1" outline="0" fieldPosition="0">
        <references count="2">
          <reference field="0" count="1" selected="0">
            <x v="32"/>
          </reference>
          <reference field="1" count="1">
            <x v="32"/>
          </reference>
        </references>
      </pivotArea>
    </format>
    <format dxfId="1142">
      <pivotArea dataOnly="0" labelOnly="1" outline="0" fieldPosition="0">
        <references count="2">
          <reference field="0" count="1" selected="0">
            <x v="33"/>
          </reference>
          <reference field="1" count="1">
            <x v="21"/>
          </reference>
        </references>
      </pivotArea>
    </format>
    <format dxfId="1141">
      <pivotArea dataOnly="0" labelOnly="1" outline="0" fieldPosition="0">
        <references count="2">
          <reference field="0" count="1" selected="0">
            <x v="34"/>
          </reference>
          <reference field="1" count="1">
            <x v="19"/>
          </reference>
        </references>
      </pivotArea>
    </format>
    <format dxfId="1140">
      <pivotArea dataOnly="0" labelOnly="1" outline="0" fieldPosition="0">
        <references count="2">
          <reference field="0" count="1" selected="0">
            <x v="35"/>
          </reference>
          <reference field="1" count="1">
            <x v="33"/>
          </reference>
        </references>
      </pivotArea>
    </format>
    <format dxfId="1139">
      <pivotArea dataOnly="0" labelOnly="1" outline="0" fieldPosition="0">
        <references count="2">
          <reference field="0" count="1" selected="0">
            <x v="36"/>
          </reference>
          <reference field="1" count="1">
            <x v="14"/>
          </reference>
        </references>
      </pivotArea>
    </format>
    <format dxfId="1138">
      <pivotArea dataOnly="0" labelOnly="1" outline="0" fieldPosition="0">
        <references count="2">
          <reference field="0" count="1" selected="0">
            <x v="37"/>
          </reference>
          <reference field="1" count="1">
            <x v="27"/>
          </reference>
        </references>
      </pivotArea>
    </format>
    <format dxfId="1137">
      <pivotArea dataOnly="0" labelOnly="1" outline="0" fieldPosition="0">
        <references count="2">
          <reference field="0" count="1" selected="0">
            <x v="38"/>
          </reference>
          <reference field="1" count="1">
            <x v="16"/>
          </reference>
        </references>
      </pivotArea>
    </format>
    <format dxfId="1136">
      <pivotArea dataOnly="0" labelOnly="1" outline="0" fieldPosition="0">
        <references count="2">
          <reference field="0" count="1" selected="0">
            <x v="39"/>
          </reference>
          <reference field="1" count="1">
            <x v="6"/>
          </reference>
        </references>
      </pivotArea>
    </format>
    <format dxfId="1135">
      <pivotArea type="all" dataOnly="0" outline="0" fieldPosition="0"/>
    </format>
    <format dxfId="1134">
      <pivotArea dataOnly="0" labelOnly="1" outline="0" fieldPosition="0">
        <references count="1">
          <reference field="0" count="0"/>
        </references>
      </pivotArea>
    </format>
    <format dxfId="1133">
      <pivotArea dataOnly="0" labelOnly="1" outline="0" fieldPosition="0">
        <references count="2">
          <reference field="0" count="1" selected="0">
            <x v="0"/>
          </reference>
          <reference field="1" count="1">
            <x v="0"/>
          </reference>
        </references>
      </pivotArea>
    </format>
    <format dxfId="1132">
      <pivotArea dataOnly="0" labelOnly="1" outline="0" fieldPosition="0">
        <references count="2">
          <reference field="0" count="1" selected="0">
            <x v="1"/>
          </reference>
          <reference field="1" count="1">
            <x v="4"/>
          </reference>
        </references>
      </pivotArea>
    </format>
    <format dxfId="1131">
      <pivotArea dataOnly="0" labelOnly="1" outline="0" fieldPosition="0">
        <references count="2">
          <reference field="0" count="1" selected="0">
            <x v="2"/>
          </reference>
          <reference field="1" count="1">
            <x v="29"/>
          </reference>
        </references>
      </pivotArea>
    </format>
    <format dxfId="1130">
      <pivotArea dataOnly="0" labelOnly="1" outline="0" fieldPosition="0">
        <references count="2">
          <reference field="0" count="1" selected="0">
            <x v="3"/>
          </reference>
          <reference field="1" count="1">
            <x v="24"/>
          </reference>
        </references>
      </pivotArea>
    </format>
    <format dxfId="1129">
      <pivotArea dataOnly="0" labelOnly="1" outline="0" fieldPosition="0">
        <references count="2">
          <reference field="0" count="1" selected="0">
            <x v="4"/>
          </reference>
          <reference field="1" count="1">
            <x v="15"/>
          </reference>
        </references>
      </pivotArea>
    </format>
    <format dxfId="1128">
      <pivotArea dataOnly="0" labelOnly="1" outline="0" fieldPosition="0">
        <references count="2">
          <reference field="0" count="1" selected="0">
            <x v="5"/>
          </reference>
          <reference field="1" count="1">
            <x v="15"/>
          </reference>
        </references>
      </pivotArea>
    </format>
    <format dxfId="1127">
      <pivotArea dataOnly="0" labelOnly="1" outline="0" fieldPosition="0">
        <references count="2">
          <reference field="0" count="1" selected="0">
            <x v="6"/>
          </reference>
          <reference field="1" count="1">
            <x v="12"/>
          </reference>
        </references>
      </pivotArea>
    </format>
    <format dxfId="1126">
      <pivotArea dataOnly="0" labelOnly="1" outline="0" fieldPosition="0">
        <references count="2">
          <reference field="0" count="1" selected="0">
            <x v="7"/>
          </reference>
          <reference field="1" count="1">
            <x v="10"/>
          </reference>
        </references>
      </pivotArea>
    </format>
    <format dxfId="1125">
      <pivotArea dataOnly="0" labelOnly="1" outline="0" fieldPosition="0">
        <references count="2">
          <reference field="0" count="1" selected="0">
            <x v="8"/>
          </reference>
          <reference field="1" count="1">
            <x v="9"/>
          </reference>
        </references>
      </pivotArea>
    </format>
    <format dxfId="1124">
      <pivotArea dataOnly="0" labelOnly="1" outline="0" fieldPosition="0">
        <references count="2">
          <reference field="0" count="1" selected="0">
            <x v="9"/>
          </reference>
          <reference field="1" count="1">
            <x v="1"/>
          </reference>
        </references>
      </pivotArea>
    </format>
    <format dxfId="1123">
      <pivotArea dataOnly="0" labelOnly="1" outline="0" fieldPosition="0">
        <references count="2">
          <reference field="0" count="1" selected="0">
            <x v="10"/>
          </reference>
          <reference field="1" count="1">
            <x v="1"/>
          </reference>
        </references>
      </pivotArea>
    </format>
    <format dxfId="1122">
      <pivotArea dataOnly="0" labelOnly="1" outline="0" fieldPosition="0">
        <references count="2">
          <reference field="0" count="1" selected="0">
            <x v="11"/>
          </reference>
          <reference field="1" count="1">
            <x v="25"/>
          </reference>
        </references>
      </pivotArea>
    </format>
    <format dxfId="1121">
      <pivotArea dataOnly="0" labelOnly="1" outline="0" fieldPosition="0">
        <references count="2">
          <reference field="0" count="1" selected="0">
            <x v="12"/>
          </reference>
          <reference field="1" count="1">
            <x v="3"/>
          </reference>
        </references>
      </pivotArea>
    </format>
    <format dxfId="1120">
      <pivotArea dataOnly="0" labelOnly="1" outline="0" fieldPosition="0">
        <references count="2">
          <reference field="0" count="1" selected="0">
            <x v="13"/>
          </reference>
          <reference field="1" count="1">
            <x v="13"/>
          </reference>
        </references>
      </pivotArea>
    </format>
    <format dxfId="1119">
      <pivotArea dataOnly="0" labelOnly="1" outline="0" fieldPosition="0">
        <references count="2">
          <reference field="0" count="1" selected="0">
            <x v="14"/>
          </reference>
          <reference field="1" count="1">
            <x v="8"/>
          </reference>
        </references>
      </pivotArea>
    </format>
    <format dxfId="1118">
      <pivotArea dataOnly="0" labelOnly="1" outline="0" fieldPosition="0">
        <references count="2">
          <reference field="0" count="1" selected="0">
            <x v="15"/>
          </reference>
          <reference field="1" count="1">
            <x v="28"/>
          </reference>
        </references>
      </pivotArea>
    </format>
    <format dxfId="1117">
      <pivotArea dataOnly="0" labelOnly="1" outline="0" fieldPosition="0">
        <references count="2">
          <reference field="0" count="1" selected="0">
            <x v="16"/>
          </reference>
          <reference field="1" count="1">
            <x v="11"/>
          </reference>
        </references>
      </pivotArea>
    </format>
    <format dxfId="1116">
      <pivotArea dataOnly="0" labelOnly="1" outline="0" fieldPosition="0">
        <references count="2">
          <reference field="0" count="1" selected="0">
            <x v="17"/>
          </reference>
          <reference field="1" count="1">
            <x v="26"/>
          </reference>
        </references>
      </pivotArea>
    </format>
    <format dxfId="1115">
      <pivotArea dataOnly="0" labelOnly="1" outline="0" fieldPosition="0">
        <references count="2">
          <reference field="0" count="1" selected="0">
            <x v="18"/>
          </reference>
          <reference field="1" count="1">
            <x v="31"/>
          </reference>
        </references>
      </pivotArea>
    </format>
    <format dxfId="1114">
      <pivotArea dataOnly="0" labelOnly="1" outline="0" fieldPosition="0">
        <references count="2">
          <reference field="0" count="1" selected="0">
            <x v="19"/>
          </reference>
          <reference field="1" count="1">
            <x v="31"/>
          </reference>
        </references>
      </pivotArea>
    </format>
    <format dxfId="1113">
      <pivotArea dataOnly="0" labelOnly="1" outline="0" fieldPosition="0">
        <references count="2">
          <reference field="0" count="1" selected="0">
            <x v="20"/>
          </reference>
          <reference field="1" count="1">
            <x v="2"/>
          </reference>
        </references>
      </pivotArea>
    </format>
    <format dxfId="1112">
      <pivotArea dataOnly="0" labelOnly="1" outline="0" fieldPosition="0">
        <references count="2">
          <reference field="0" count="1" selected="0">
            <x v="21"/>
          </reference>
          <reference field="1" count="1">
            <x v="30"/>
          </reference>
        </references>
      </pivotArea>
    </format>
    <format dxfId="1111">
      <pivotArea dataOnly="0" labelOnly="1" outline="0" fieldPosition="0">
        <references count="2">
          <reference field="0" count="1" selected="0">
            <x v="22"/>
          </reference>
          <reference field="1" count="1">
            <x v="22"/>
          </reference>
        </references>
      </pivotArea>
    </format>
    <format dxfId="1110">
      <pivotArea dataOnly="0" labelOnly="1" outline="0" fieldPosition="0">
        <references count="2">
          <reference field="0" count="1" selected="0">
            <x v="23"/>
          </reference>
          <reference field="1" count="1">
            <x v="22"/>
          </reference>
        </references>
      </pivotArea>
    </format>
    <format dxfId="1109">
      <pivotArea dataOnly="0" labelOnly="1" outline="0" fieldPosition="0">
        <references count="2">
          <reference field="0" count="1" selected="0">
            <x v="24"/>
          </reference>
          <reference field="1" count="1">
            <x v="22"/>
          </reference>
        </references>
      </pivotArea>
    </format>
    <format dxfId="1108">
      <pivotArea dataOnly="0" labelOnly="1" outline="0" fieldPosition="0">
        <references count="2">
          <reference field="0" count="1" selected="0">
            <x v="25"/>
          </reference>
          <reference field="1" count="1">
            <x v="22"/>
          </reference>
        </references>
      </pivotArea>
    </format>
    <format dxfId="1107">
      <pivotArea dataOnly="0" labelOnly="1" outline="0" fieldPosition="0">
        <references count="2">
          <reference field="0" count="1" selected="0">
            <x v="26"/>
          </reference>
          <reference field="1" count="1">
            <x v="23"/>
          </reference>
        </references>
      </pivotArea>
    </format>
    <format dxfId="1106">
      <pivotArea dataOnly="0" labelOnly="1" outline="0" fieldPosition="0">
        <references count="2">
          <reference field="0" count="1" selected="0">
            <x v="27"/>
          </reference>
          <reference field="1" count="1">
            <x v="5"/>
          </reference>
        </references>
      </pivotArea>
    </format>
    <format dxfId="1105">
      <pivotArea dataOnly="0" labelOnly="1" outline="0" fieldPosition="0">
        <references count="2">
          <reference field="0" count="1" selected="0">
            <x v="28"/>
          </reference>
          <reference field="1" count="1">
            <x v="17"/>
          </reference>
        </references>
      </pivotArea>
    </format>
    <format dxfId="1104">
      <pivotArea dataOnly="0" labelOnly="1" outline="0" fieldPosition="0">
        <references count="2">
          <reference field="0" count="1" selected="0">
            <x v="29"/>
          </reference>
          <reference field="1" count="1">
            <x v="18"/>
          </reference>
        </references>
      </pivotArea>
    </format>
    <format dxfId="1103">
      <pivotArea dataOnly="0" labelOnly="1" outline="0" fieldPosition="0">
        <references count="2">
          <reference field="0" count="1" selected="0">
            <x v="30"/>
          </reference>
          <reference field="1" count="1">
            <x v="7"/>
          </reference>
        </references>
      </pivotArea>
    </format>
    <format dxfId="1102">
      <pivotArea dataOnly="0" labelOnly="1" outline="0" fieldPosition="0">
        <references count="2">
          <reference field="0" count="1" selected="0">
            <x v="31"/>
          </reference>
          <reference field="1" count="1">
            <x v="20"/>
          </reference>
        </references>
      </pivotArea>
    </format>
    <format dxfId="1101">
      <pivotArea dataOnly="0" labelOnly="1" outline="0" fieldPosition="0">
        <references count="2">
          <reference field="0" count="1" selected="0">
            <x v="32"/>
          </reference>
          <reference field="1" count="1">
            <x v="32"/>
          </reference>
        </references>
      </pivotArea>
    </format>
    <format dxfId="1100">
      <pivotArea dataOnly="0" labelOnly="1" outline="0" fieldPosition="0">
        <references count="2">
          <reference field="0" count="1" selected="0">
            <x v="33"/>
          </reference>
          <reference field="1" count="1">
            <x v="21"/>
          </reference>
        </references>
      </pivotArea>
    </format>
    <format dxfId="1099">
      <pivotArea dataOnly="0" labelOnly="1" outline="0" fieldPosition="0">
        <references count="2">
          <reference field="0" count="1" selected="0">
            <x v="34"/>
          </reference>
          <reference field="1" count="1">
            <x v="19"/>
          </reference>
        </references>
      </pivotArea>
    </format>
    <format dxfId="1098">
      <pivotArea dataOnly="0" labelOnly="1" outline="0" fieldPosition="0">
        <references count="2">
          <reference field="0" count="1" selected="0">
            <x v="35"/>
          </reference>
          <reference field="1" count="1">
            <x v="33"/>
          </reference>
        </references>
      </pivotArea>
    </format>
    <format dxfId="1097">
      <pivotArea dataOnly="0" labelOnly="1" outline="0" fieldPosition="0">
        <references count="2">
          <reference field="0" count="1" selected="0">
            <x v="36"/>
          </reference>
          <reference field="1" count="1">
            <x v="14"/>
          </reference>
        </references>
      </pivotArea>
    </format>
    <format dxfId="1096">
      <pivotArea dataOnly="0" labelOnly="1" outline="0" fieldPosition="0">
        <references count="2">
          <reference field="0" count="1" selected="0">
            <x v="37"/>
          </reference>
          <reference field="1" count="1">
            <x v="27"/>
          </reference>
        </references>
      </pivotArea>
    </format>
    <format dxfId="1095">
      <pivotArea dataOnly="0" labelOnly="1" outline="0" fieldPosition="0">
        <references count="2">
          <reference field="0" count="1" selected="0">
            <x v="38"/>
          </reference>
          <reference field="1" count="1">
            <x v="16"/>
          </reference>
        </references>
      </pivotArea>
    </format>
    <format dxfId="1094">
      <pivotArea dataOnly="0" labelOnly="1" outline="0" fieldPosition="0">
        <references count="2">
          <reference field="0" count="1" selected="0">
            <x v="39"/>
          </reference>
          <reference field="1" count="1">
            <x v="6"/>
          </reference>
        </references>
      </pivotArea>
    </format>
    <format dxfId="1093">
      <pivotArea dataOnly="0" labelOnly="1" outline="0" fieldPosition="0">
        <references count="1">
          <reference field="0" count="1">
            <x v="1"/>
          </reference>
        </references>
      </pivotArea>
    </format>
    <format dxfId="1092">
      <pivotArea dataOnly="0" labelOnly="1" outline="0" fieldPosition="0">
        <references count="1">
          <reference field="0" count="1">
            <x v="2"/>
          </reference>
        </references>
      </pivotArea>
    </format>
    <format dxfId="1091">
      <pivotArea dataOnly="0" labelOnly="1" outline="0" fieldPosition="0">
        <references count="1">
          <reference field="0" count="1">
            <x v="3"/>
          </reference>
        </references>
      </pivotArea>
    </format>
    <format dxfId="1090">
      <pivotArea dataOnly="0" labelOnly="1" outline="0" fieldPosition="0">
        <references count="1">
          <reference field="0" count="1">
            <x v="4"/>
          </reference>
        </references>
      </pivotArea>
    </format>
    <format dxfId="1089">
      <pivotArea dataOnly="0" labelOnly="1" outline="0" fieldPosition="0">
        <references count="1">
          <reference field="0" count="1">
            <x v="5"/>
          </reference>
        </references>
      </pivotArea>
    </format>
    <format dxfId="1088">
      <pivotArea dataOnly="0" labelOnly="1" outline="0" fieldPosition="0">
        <references count="1">
          <reference field="0" count="1">
            <x v="6"/>
          </reference>
        </references>
      </pivotArea>
    </format>
    <format dxfId="1087">
      <pivotArea dataOnly="0" labelOnly="1" outline="0" fieldPosition="0">
        <references count="1">
          <reference field="0" count="1">
            <x v="7"/>
          </reference>
        </references>
      </pivotArea>
    </format>
    <format dxfId="1086">
      <pivotArea dataOnly="0" labelOnly="1" outline="0" fieldPosition="0">
        <references count="1">
          <reference field="0" count="1">
            <x v="8"/>
          </reference>
        </references>
      </pivotArea>
    </format>
    <format dxfId="1085">
      <pivotArea dataOnly="0" labelOnly="1" outline="0" fieldPosition="0">
        <references count="1">
          <reference field="0" count="1">
            <x v="9"/>
          </reference>
        </references>
      </pivotArea>
    </format>
    <format dxfId="1084">
      <pivotArea dataOnly="0" labelOnly="1" outline="0" fieldPosition="0">
        <references count="1">
          <reference field="0" count="1">
            <x v="10"/>
          </reference>
        </references>
      </pivotArea>
    </format>
    <format dxfId="1083">
      <pivotArea dataOnly="0" labelOnly="1" outline="0" fieldPosition="0">
        <references count="1">
          <reference field="0" count="1">
            <x v="11"/>
          </reference>
        </references>
      </pivotArea>
    </format>
    <format dxfId="1082">
      <pivotArea dataOnly="0" labelOnly="1" outline="0" fieldPosition="0">
        <references count="1">
          <reference field="0" count="1">
            <x v="12"/>
          </reference>
        </references>
      </pivotArea>
    </format>
    <format dxfId="1081">
      <pivotArea dataOnly="0" labelOnly="1" outline="0" fieldPosition="0">
        <references count="1">
          <reference field="0" count="1">
            <x v="27"/>
          </reference>
        </references>
      </pivotArea>
    </format>
    <format dxfId="1080">
      <pivotArea dataOnly="0" labelOnly="1" outline="0" fieldPosition="0">
        <references count="1">
          <reference field="0" count="1">
            <x v="29"/>
          </reference>
        </references>
      </pivotArea>
    </format>
    <format dxfId="1079">
      <pivotArea dataOnly="0" labelOnly="1" outline="0" fieldPosition="0">
        <references count="1">
          <reference field="0" count="1">
            <x v="30"/>
          </reference>
        </references>
      </pivotArea>
    </format>
    <format dxfId="1078">
      <pivotArea dataOnly="0" labelOnly="1" outline="0" fieldPosition="0">
        <references count="1">
          <reference field="0" count="1">
            <x v="32"/>
          </reference>
        </references>
      </pivotArea>
    </format>
    <format dxfId="1077">
      <pivotArea dataOnly="0" labelOnly="1" outline="0" fieldPosition="0">
        <references count="1">
          <reference field="0" count="1">
            <x v="35"/>
          </reference>
        </references>
      </pivotArea>
    </format>
    <format dxfId="1076">
      <pivotArea dataOnly="0" labelOnly="1" outline="0" fieldPosition="0">
        <references count="1">
          <reference field="0" count="1">
            <x v="37"/>
          </reference>
        </references>
      </pivotArea>
    </format>
    <format dxfId="1075">
      <pivotArea dataOnly="0" labelOnly="1" outline="0" fieldPosition="0">
        <references count="1">
          <reference field="0" count="1">
            <x v="39"/>
          </reference>
        </references>
      </pivotArea>
    </format>
    <format dxfId="1074">
      <pivotArea dataOnly="0" labelOnly="1" outline="0" fieldPosition="0">
        <references count="2">
          <reference field="0" count="1" selected="0">
            <x v="40"/>
          </reference>
          <reference field="1" count="1">
            <x v="34"/>
          </reference>
        </references>
      </pivotArea>
    </format>
    <format dxfId="1073">
      <pivotArea dataOnly="0" labelOnly="1" outline="0" fieldPosition="0">
        <references count="2">
          <reference field="0" count="1" selected="0">
            <x v="41"/>
          </reference>
          <reference field="1" count="1">
            <x v="35"/>
          </reference>
        </references>
      </pivotArea>
    </format>
    <format dxfId="1072">
      <pivotArea dataOnly="0" labelOnly="1" outline="0" fieldPosition="0">
        <references count="2">
          <reference field="0" count="1" selected="0">
            <x v="42"/>
          </reference>
          <reference field="1" count="1">
            <x v="36"/>
          </reference>
        </references>
      </pivotArea>
    </format>
    <format dxfId="1071">
      <pivotArea dataOnly="0" labelOnly="1" outline="0" fieldPosition="0">
        <references count="2">
          <reference field="0" count="1" selected="0">
            <x v="43"/>
          </reference>
          <reference field="1" count="1">
            <x v="37"/>
          </reference>
        </references>
      </pivotArea>
    </format>
    <format dxfId="1070">
      <pivotArea dataOnly="0" labelOnly="1" outline="0" fieldPosition="0">
        <references count="2">
          <reference field="0" count="1" selected="0">
            <x v="44"/>
          </reference>
          <reference field="1" count="1">
            <x v="38"/>
          </reference>
        </references>
      </pivotArea>
    </format>
    <format dxfId="1069">
      <pivotArea dataOnly="0" labelOnly="1" outline="0" fieldPosition="0">
        <references count="2">
          <reference field="0" count="1" selected="0">
            <x v="45"/>
          </reference>
          <reference field="1" count="1">
            <x v="39"/>
          </reference>
        </references>
      </pivotArea>
    </format>
    <format dxfId="1068">
      <pivotArea dataOnly="0" labelOnly="1" outline="0" fieldPosition="0">
        <references count="2">
          <reference field="0" count="1" selected="0">
            <x v="46"/>
          </reference>
          <reference field="1" count="1">
            <x v="40"/>
          </reference>
        </references>
      </pivotArea>
    </format>
    <format dxfId="1067">
      <pivotArea dataOnly="0" labelOnly="1" outline="0" fieldPosition="0">
        <references count="2">
          <reference field="0" count="1" selected="0">
            <x v="47"/>
          </reference>
          <reference field="1" count="1">
            <x v="41"/>
          </reference>
        </references>
      </pivotArea>
    </format>
    <format dxfId="1066">
      <pivotArea dataOnly="0" labelOnly="1" outline="0" fieldPosition="0">
        <references count="2">
          <reference field="0" count="1" selected="0">
            <x v="48"/>
          </reference>
          <reference field="1" count="1">
            <x v="42"/>
          </reference>
        </references>
      </pivotArea>
    </format>
    <format dxfId="1065">
      <pivotArea dataOnly="0" labelOnly="1" outline="0" fieldPosition="0">
        <references count="2">
          <reference field="0" count="1" selected="0">
            <x v="49"/>
          </reference>
          <reference field="1" count="1">
            <x v="43"/>
          </reference>
        </references>
      </pivotArea>
    </format>
    <format dxfId="1064">
      <pivotArea dataOnly="0" labelOnly="1" outline="0" fieldPosition="0">
        <references count="2">
          <reference field="0" count="1" selected="0">
            <x v="50"/>
          </reference>
          <reference field="1" count="1">
            <x v="44"/>
          </reference>
        </references>
      </pivotArea>
    </format>
    <format dxfId="1063">
      <pivotArea dataOnly="0" labelOnly="1" outline="0" fieldPosition="0">
        <references count="2">
          <reference field="0" count="1" selected="0">
            <x v="51"/>
          </reference>
          <reference field="1" count="1">
            <x v="45"/>
          </reference>
        </references>
      </pivotArea>
    </format>
    <format dxfId="1062">
      <pivotArea dataOnly="0" labelOnly="1" outline="0" fieldPosition="0">
        <references count="2">
          <reference field="0" count="1" selected="0">
            <x v="52"/>
          </reference>
          <reference field="1" count="1">
            <x v="46"/>
          </reference>
        </references>
      </pivotArea>
    </format>
    <format dxfId="1061">
      <pivotArea dataOnly="0" labelOnly="1" outline="0" fieldPosition="0">
        <references count="2">
          <reference field="0" count="1" selected="0">
            <x v="53"/>
          </reference>
          <reference field="1" count="1">
            <x v="47"/>
          </reference>
        </references>
      </pivotArea>
    </format>
    <format dxfId="1060">
      <pivotArea dataOnly="0" labelOnly="1" outline="0" fieldPosition="0">
        <references count="2">
          <reference field="0" count="1" selected="0">
            <x v="54"/>
          </reference>
          <reference field="1" count="1">
            <x v="48"/>
          </reference>
        </references>
      </pivotArea>
    </format>
    <format dxfId="1059">
      <pivotArea dataOnly="0" labelOnly="1" outline="0" fieldPosition="0">
        <references count="2">
          <reference field="0" count="1" selected="0">
            <x v="55"/>
          </reference>
          <reference field="1" count="1">
            <x v="49"/>
          </reference>
        </references>
      </pivotArea>
    </format>
    <format dxfId="1058">
      <pivotArea dataOnly="0" labelOnly="1" outline="0" fieldPosition="0">
        <references count="2">
          <reference field="0" count="1" selected="0">
            <x v="56"/>
          </reference>
          <reference field="1" count="1">
            <x v="50"/>
          </reference>
        </references>
      </pivotArea>
    </format>
    <format dxfId="1057">
      <pivotArea dataOnly="0" labelOnly="1" outline="0" fieldPosition="0">
        <references count="2">
          <reference field="0" count="1" selected="0">
            <x v="57"/>
          </reference>
          <reference field="1" count="1">
            <x v="51"/>
          </reference>
        </references>
      </pivotArea>
    </format>
    <format dxfId="1056">
      <pivotArea dataOnly="0" labelOnly="1" outline="0" fieldPosition="0">
        <references count="2">
          <reference field="0" count="1" selected="0">
            <x v="58"/>
          </reference>
          <reference field="1" count="1">
            <x v="52"/>
          </reference>
        </references>
      </pivotArea>
    </format>
    <format dxfId="1055">
      <pivotArea dataOnly="0" labelOnly="1" outline="0" fieldPosition="0">
        <references count="2">
          <reference field="0" count="1" selected="0">
            <x v="59"/>
          </reference>
          <reference field="1" count="1">
            <x v="53"/>
          </reference>
        </references>
      </pivotArea>
    </format>
    <format dxfId="1054">
      <pivotArea dataOnly="0" labelOnly="1" outline="0" fieldPosition="0">
        <references count="2">
          <reference field="0" count="1" selected="0">
            <x v="60"/>
          </reference>
          <reference field="1" count="1">
            <x v="54"/>
          </reference>
        </references>
      </pivotArea>
    </format>
    <format dxfId="1053">
      <pivotArea dataOnly="0" labelOnly="1" outline="0" fieldPosition="0">
        <references count="2">
          <reference field="0" count="1" selected="0">
            <x v="61"/>
          </reference>
          <reference field="1" count="1">
            <x v="55"/>
          </reference>
        </references>
      </pivotArea>
    </format>
    <format dxfId="1052">
      <pivotArea dataOnly="0" labelOnly="1" outline="0" fieldPosition="0">
        <references count="2">
          <reference field="0" count="1" selected="0">
            <x v="62"/>
          </reference>
          <reference field="1" count="1">
            <x v="56"/>
          </reference>
        </references>
      </pivotArea>
    </format>
    <format dxfId="1051">
      <pivotArea dataOnly="0" labelOnly="1" outline="0" fieldPosition="0">
        <references count="2">
          <reference field="0" count="1" selected="0">
            <x v="63"/>
          </reference>
          <reference field="1" count="1">
            <x v="57"/>
          </reference>
        </references>
      </pivotArea>
    </format>
    <format dxfId="1050">
      <pivotArea dataOnly="0" labelOnly="1" outline="0" fieldPosition="0">
        <references count="2">
          <reference field="0" count="1" selected="0">
            <x v="64"/>
          </reference>
          <reference field="1" count="1">
            <x v="58"/>
          </reference>
        </references>
      </pivotArea>
    </format>
    <format dxfId="1049">
      <pivotArea dataOnly="0" labelOnly="1" outline="0" fieldPosition="0">
        <references count="2">
          <reference field="0" count="1" selected="0">
            <x v="65"/>
          </reference>
          <reference field="1" count="1">
            <x v="59"/>
          </reference>
        </references>
      </pivotArea>
    </format>
    <format dxfId="1048">
      <pivotArea dataOnly="0" labelOnly="1" outline="0" fieldPosition="0">
        <references count="2">
          <reference field="0" count="1" selected="0">
            <x v="66"/>
          </reference>
          <reference field="1" count="1">
            <x v="59"/>
          </reference>
        </references>
      </pivotArea>
    </format>
    <format dxfId="1047">
      <pivotArea dataOnly="0" labelOnly="1" outline="0" fieldPosition="0">
        <references count="2">
          <reference field="0" count="1" selected="0">
            <x v="67"/>
          </reference>
          <reference field="1" count="1">
            <x v="60"/>
          </reference>
        </references>
      </pivotArea>
    </format>
    <format dxfId="1046">
      <pivotArea dataOnly="0" labelOnly="1" outline="0" fieldPosition="0">
        <references count="2">
          <reference field="0" count="1" selected="0">
            <x v="68"/>
          </reference>
          <reference field="1" count="1">
            <x v="61"/>
          </reference>
        </references>
      </pivotArea>
    </format>
    <format dxfId="1045">
      <pivotArea dataOnly="0" labelOnly="1" outline="0" fieldPosition="0">
        <references count="2">
          <reference field="0" count="1" selected="0">
            <x v="69"/>
          </reference>
          <reference field="1" count="1">
            <x v="62"/>
          </reference>
        </references>
      </pivotArea>
    </format>
    <format dxfId="1044">
      <pivotArea dataOnly="0" labelOnly="1" outline="0" fieldPosition="0">
        <references count="2">
          <reference field="0" count="1" selected="0">
            <x v="70"/>
          </reference>
          <reference field="1" count="1">
            <x v="62"/>
          </reference>
        </references>
      </pivotArea>
    </format>
    <format dxfId="1043">
      <pivotArea dataOnly="0" labelOnly="1" outline="0" fieldPosition="0">
        <references count="2">
          <reference field="0" count="1" selected="0">
            <x v="71"/>
          </reference>
          <reference field="1" count="1">
            <x v="63"/>
          </reference>
        </references>
      </pivotArea>
    </format>
    <format dxfId="1042">
      <pivotArea dataOnly="0" labelOnly="1" outline="0" fieldPosition="0">
        <references count="2">
          <reference field="0" count="1" selected="0">
            <x v="72"/>
          </reference>
          <reference field="1" count="1">
            <x v="64"/>
          </reference>
        </references>
      </pivotArea>
    </format>
    <format dxfId="1041">
      <pivotArea dataOnly="0" labelOnly="1" outline="0" fieldPosition="0">
        <references count="2">
          <reference field="0" count="1" selected="0">
            <x v="73"/>
          </reference>
          <reference field="1" count="1">
            <x v="65"/>
          </reference>
        </references>
      </pivotArea>
    </format>
    <format dxfId="1040">
      <pivotArea dataOnly="0" labelOnly="1" outline="0" fieldPosition="0">
        <references count="2">
          <reference field="0" count="1" selected="0">
            <x v="74"/>
          </reference>
          <reference field="1" count="1">
            <x v="66"/>
          </reference>
        </references>
      </pivotArea>
    </format>
    <format dxfId="1039">
      <pivotArea dataOnly="0" labelOnly="1" outline="0" fieldPosition="0">
        <references count="2">
          <reference field="0" count="1" selected="0">
            <x v="75"/>
          </reference>
          <reference field="1" count="1">
            <x v="67"/>
          </reference>
        </references>
      </pivotArea>
    </format>
    <format dxfId="1038">
      <pivotArea dataOnly="0" labelOnly="1" outline="0" fieldPosition="0">
        <references count="2">
          <reference field="0" count="1" selected="0">
            <x v="76"/>
          </reference>
          <reference field="1" count="1">
            <x v="68"/>
          </reference>
        </references>
      </pivotArea>
    </format>
    <format dxfId="1037">
      <pivotArea dataOnly="0" labelOnly="1" outline="0" fieldPosition="0">
        <references count="2">
          <reference field="0" count="1" selected="0">
            <x v="77"/>
          </reference>
          <reference field="1" count="1">
            <x v="69"/>
          </reference>
        </references>
      </pivotArea>
    </format>
    <format dxfId="1036">
      <pivotArea dataOnly="0" labelOnly="1" outline="0" fieldPosition="0">
        <references count="2">
          <reference field="0" count="1" selected="0">
            <x v="78"/>
          </reference>
          <reference field="1" count="1">
            <x v="70"/>
          </reference>
        </references>
      </pivotArea>
    </format>
    <format dxfId="1035">
      <pivotArea dataOnly="0" labelOnly="1" outline="0" fieldPosition="0">
        <references count="2">
          <reference field="0" count="1" selected="0">
            <x v="79"/>
          </reference>
          <reference field="1" count="1">
            <x v="71"/>
          </reference>
        </references>
      </pivotArea>
    </format>
    <format dxfId="1034">
      <pivotArea dataOnly="0" labelOnly="1" outline="0" fieldPosition="0">
        <references count="1">
          <reference field="0" count="40">
            <x v="40"/>
            <x v="41"/>
            <x v="42"/>
            <x v="43"/>
            <x v="44"/>
            <x v="45"/>
            <x v="46"/>
            <x v="47"/>
            <x v="48"/>
            <x v="49"/>
            <x v="50"/>
            <x v="51"/>
            <x v="52"/>
            <x v="53"/>
            <x v="54"/>
            <x v="55"/>
            <x v="56"/>
            <x v="57"/>
            <x v="58"/>
            <x v="59"/>
            <x v="60"/>
            <x v="61"/>
            <x v="62"/>
            <x v="63"/>
            <x v="64"/>
            <x v="65"/>
            <x v="66"/>
            <x v="67"/>
            <x v="68"/>
            <x v="69"/>
            <x v="70"/>
            <x v="71"/>
            <x v="72"/>
            <x v="73"/>
            <x v="74"/>
            <x v="75"/>
            <x v="76"/>
            <x v="77"/>
            <x v="78"/>
            <x v="79"/>
          </reference>
        </references>
      </pivotArea>
    </format>
    <format dxfId="1033">
      <pivotArea dataOnly="0" labelOnly="1" outline="0" fieldPosition="0">
        <references count="1">
          <reference field="0" count="40">
            <x v="40"/>
            <x v="41"/>
            <x v="42"/>
            <x v="43"/>
            <x v="44"/>
            <x v="45"/>
            <x v="46"/>
            <x v="47"/>
            <x v="48"/>
            <x v="49"/>
            <x v="50"/>
            <x v="51"/>
            <x v="52"/>
            <x v="53"/>
            <x v="54"/>
            <x v="55"/>
            <x v="56"/>
            <x v="57"/>
            <x v="58"/>
            <x v="59"/>
            <x v="60"/>
            <x v="61"/>
            <x v="62"/>
            <x v="63"/>
            <x v="64"/>
            <x v="65"/>
            <x v="66"/>
            <x v="67"/>
            <x v="68"/>
            <x v="69"/>
            <x v="70"/>
            <x v="71"/>
            <x v="72"/>
            <x v="73"/>
            <x v="74"/>
            <x v="75"/>
            <x v="76"/>
            <x v="77"/>
            <x v="78"/>
            <x v="79"/>
          </reference>
        </references>
      </pivotArea>
    </format>
    <format dxfId="1032">
      <pivotArea dataOnly="0" labelOnly="1" outline="0" fieldPosition="0">
        <references count="1">
          <reference field="0" count="40">
            <x v="40"/>
            <x v="41"/>
            <x v="42"/>
            <x v="43"/>
            <x v="44"/>
            <x v="45"/>
            <x v="46"/>
            <x v="47"/>
            <x v="48"/>
            <x v="49"/>
            <x v="50"/>
            <x v="51"/>
            <x v="52"/>
            <x v="53"/>
            <x v="54"/>
            <x v="55"/>
            <x v="56"/>
            <x v="57"/>
            <x v="58"/>
            <x v="59"/>
            <x v="60"/>
            <x v="61"/>
            <x v="62"/>
            <x v="63"/>
            <x v="64"/>
            <x v="65"/>
            <x v="66"/>
            <x v="67"/>
            <x v="68"/>
            <x v="69"/>
            <x v="70"/>
            <x v="71"/>
            <x v="72"/>
            <x v="73"/>
            <x v="74"/>
            <x v="75"/>
            <x v="76"/>
            <x v="77"/>
            <x v="78"/>
            <x v="79"/>
          </reference>
        </references>
      </pivotArea>
    </format>
    <format dxfId="1031">
      <pivotArea dataOnly="0" labelOnly="1" outline="0" fieldPosition="0">
        <references count="2">
          <reference field="0" count="1" selected="0">
            <x v="1"/>
          </reference>
          <reference field="1" count="1">
            <x v="4"/>
          </reference>
        </references>
      </pivotArea>
    </format>
    <format dxfId="1030">
      <pivotArea dataOnly="0" labelOnly="1" outline="0" fieldPosition="0">
        <references count="2">
          <reference field="0" count="1" selected="0">
            <x v="2"/>
          </reference>
          <reference field="1" count="1">
            <x v="29"/>
          </reference>
        </references>
      </pivotArea>
    </format>
    <format dxfId="1029">
      <pivotArea dataOnly="0" labelOnly="1" outline="0" fieldPosition="0">
        <references count="2">
          <reference field="0" count="1" selected="0">
            <x v="3"/>
          </reference>
          <reference field="1" count="1">
            <x v="24"/>
          </reference>
        </references>
      </pivotArea>
    </format>
    <format dxfId="1028">
      <pivotArea dataOnly="0" labelOnly="1" outline="0" fieldPosition="0">
        <references count="2">
          <reference field="0" count="1" selected="0">
            <x v="4"/>
          </reference>
          <reference field="1" count="1">
            <x v="15"/>
          </reference>
        </references>
      </pivotArea>
    </format>
    <format dxfId="1027">
      <pivotArea dataOnly="0" labelOnly="1" outline="0" fieldPosition="0">
        <references count="2">
          <reference field="0" count="1" selected="0">
            <x v="5"/>
          </reference>
          <reference field="1" count="1">
            <x v="15"/>
          </reference>
        </references>
      </pivotArea>
    </format>
    <format dxfId="1026">
      <pivotArea dataOnly="0" labelOnly="1" outline="0" fieldPosition="0">
        <references count="2">
          <reference field="0" count="1" selected="0">
            <x v="6"/>
          </reference>
          <reference field="1" count="1">
            <x v="12"/>
          </reference>
        </references>
      </pivotArea>
    </format>
    <format dxfId="1025">
      <pivotArea dataOnly="0" labelOnly="1" outline="0" fieldPosition="0">
        <references count="2">
          <reference field="0" count="1" selected="0">
            <x v="7"/>
          </reference>
          <reference field="1" count="1">
            <x v="10"/>
          </reference>
        </references>
      </pivotArea>
    </format>
    <format dxfId="1024">
      <pivotArea dataOnly="0" labelOnly="1" outline="0" fieldPosition="0">
        <references count="2">
          <reference field="0" count="1" selected="0">
            <x v="8"/>
          </reference>
          <reference field="1" count="1">
            <x v="9"/>
          </reference>
        </references>
      </pivotArea>
    </format>
    <format dxfId="1023">
      <pivotArea dataOnly="0" labelOnly="1" outline="0" fieldPosition="0">
        <references count="2">
          <reference field="0" count="1" selected="0">
            <x v="9"/>
          </reference>
          <reference field="1" count="1">
            <x v="1"/>
          </reference>
        </references>
      </pivotArea>
    </format>
    <format dxfId="1022">
      <pivotArea dataOnly="0" labelOnly="1" outline="0" fieldPosition="0">
        <references count="2">
          <reference field="0" count="1" selected="0">
            <x v="10"/>
          </reference>
          <reference field="1" count="1">
            <x v="1"/>
          </reference>
        </references>
      </pivotArea>
    </format>
    <format dxfId="1021">
      <pivotArea dataOnly="0" labelOnly="1" outline="0" fieldPosition="0">
        <references count="2">
          <reference field="0" count="1" selected="0">
            <x v="11"/>
          </reference>
          <reference field="1" count="1">
            <x v="25"/>
          </reference>
        </references>
      </pivotArea>
    </format>
    <format dxfId="1020">
      <pivotArea dataOnly="0" labelOnly="1" outline="0" fieldPosition="0">
        <references count="2">
          <reference field="0" count="1" selected="0">
            <x v="12"/>
          </reference>
          <reference field="1" count="1">
            <x v="3"/>
          </reference>
        </references>
      </pivotArea>
    </format>
    <format dxfId="1019">
      <pivotArea dataOnly="0" labelOnly="1" outline="0" fieldPosition="0">
        <references count="2">
          <reference field="0" count="1" selected="0">
            <x v="13"/>
          </reference>
          <reference field="1" count="1">
            <x v="13"/>
          </reference>
        </references>
      </pivotArea>
    </format>
    <format dxfId="1018">
      <pivotArea dataOnly="0" labelOnly="1" outline="0" fieldPosition="0">
        <references count="2">
          <reference field="0" count="1" selected="0">
            <x v="14"/>
          </reference>
          <reference field="1" count="1">
            <x v="8"/>
          </reference>
        </references>
      </pivotArea>
    </format>
    <format dxfId="1017">
      <pivotArea dataOnly="0" labelOnly="1" outline="0" fieldPosition="0">
        <references count="2">
          <reference field="0" count="1" selected="0">
            <x v="15"/>
          </reference>
          <reference field="1" count="1">
            <x v="28"/>
          </reference>
        </references>
      </pivotArea>
    </format>
    <format dxfId="1016">
      <pivotArea dataOnly="0" labelOnly="1" outline="0" fieldPosition="0">
        <references count="2">
          <reference field="0" count="1" selected="0">
            <x v="16"/>
          </reference>
          <reference field="1" count="1">
            <x v="11"/>
          </reference>
        </references>
      </pivotArea>
    </format>
    <format dxfId="1015">
      <pivotArea dataOnly="0" labelOnly="1" outline="0" fieldPosition="0">
        <references count="2">
          <reference field="0" count="1" selected="0">
            <x v="17"/>
          </reference>
          <reference field="1" count="1">
            <x v="26"/>
          </reference>
        </references>
      </pivotArea>
    </format>
    <format dxfId="1014">
      <pivotArea dataOnly="0" labelOnly="1" outline="0" fieldPosition="0">
        <references count="2">
          <reference field="0" count="1" selected="0">
            <x v="18"/>
          </reference>
          <reference field="1" count="1">
            <x v="31"/>
          </reference>
        </references>
      </pivotArea>
    </format>
    <format dxfId="1013">
      <pivotArea dataOnly="0" labelOnly="1" outline="0" fieldPosition="0">
        <references count="2">
          <reference field="0" count="1" selected="0">
            <x v="19"/>
          </reference>
          <reference field="1" count="1">
            <x v="31"/>
          </reference>
        </references>
      </pivotArea>
    </format>
    <format dxfId="1012">
      <pivotArea dataOnly="0" labelOnly="1" outline="0" fieldPosition="0">
        <references count="2">
          <reference field="0" count="1" selected="0">
            <x v="20"/>
          </reference>
          <reference field="1" count="1">
            <x v="2"/>
          </reference>
        </references>
      </pivotArea>
    </format>
    <format dxfId="1011">
      <pivotArea dataOnly="0" labelOnly="1" outline="0" fieldPosition="0">
        <references count="2">
          <reference field="0" count="1" selected="0">
            <x v="21"/>
          </reference>
          <reference field="1" count="1">
            <x v="30"/>
          </reference>
        </references>
      </pivotArea>
    </format>
    <format dxfId="1010">
      <pivotArea dataOnly="0" labelOnly="1" outline="0" fieldPosition="0">
        <references count="2">
          <reference field="0" count="1" selected="0">
            <x v="22"/>
          </reference>
          <reference field="1" count="1">
            <x v="22"/>
          </reference>
        </references>
      </pivotArea>
    </format>
    <format dxfId="1009">
      <pivotArea dataOnly="0" labelOnly="1" outline="0" fieldPosition="0">
        <references count="2">
          <reference field="0" count="1" selected="0">
            <x v="23"/>
          </reference>
          <reference field="1" count="1">
            <x v="22"/>
          </reference>
        </references>
      </pivotArea>
    </format>
    <format dxfId="1008">
      <pivotArea dataOnly="0" labelOnly="1" outline="0" fieldPosition="0">
        <references count="2">
          <reference field="0" count="1" selected="0">
            <x v="24"/>
          </reference>
          <reference field="1" count="1">
            <x v="22"/>
          </reference>
        </references>
      </pivotArea>
    </format>
    <format dxfId="1007">
      <pivotArea dataOnly="0" labelOnly="1" outline="0" fieldPosition="0">
        <references count="2">
          <reference field="0" count="1" selected="0">
            <x v="25"/>
          </reference>
          <reference field="1" count="1">
            <x v="22"/>
          </reference>
        </references>
      </pivotArea>
    </format>
    <format dxfId="1006">
      <pivotArea dataOnly="0" labelOnly="1" outline="0" fieldPosition="0">
        <references count="2">
          <reference field="0" count="1" selected="0">
            <x v="26"/>
          </reference>
          <reference field="1" count="1">
            <x v="23"/>
          </reference>
        </references>
      </pivotArea>
    </format>
    <format dxfId="1005">
      <pivotArea dataOnly="0" labelOnly="1" outline="0" fieldPosition="0">
        <references count="2">
          <reference field="0" count="1" selected="0">
            <x v="27"/>
          </reference>
          <reference field="1" count="1">
            <x v="5"/>
          </reference>
        </references>
      </pivotArea>
    </format>
    <format dxfId="1004">
      <pivotArea dataOnly="0" labelOnly="1" outline="0" fieldPosition="0">
        <references count="2">
          <reference field="0" count="1" selected="0">
            <x v="28"/>
          </reference>
          <reference field="1" count="1">
            <x v="17"/>
          </reference>
        </references>
      </pivotArea>
    </format>
    <format dxfId="1003">
      <pivotArea dataOnly="0" labelOnly="1" outline="0" fieldPosition="0">
        <references count="2">
          <reference field="0" count="1" selected="0">
            <x v="29"/>
          </reference>
          <reference field="1" count="1">
            <x v="18"/>
          </reference>
        </references>
      </pivotArea>
    </format>
    <format dxfId="1002">
      <pivotArea dataOnly="0" labelOnly="1" outline="0" fieldPosition="0">
        <references count="2">
          <reference field="0" count="1" selected="0">
            <x v="30"/>
          </reference>
          <reference field="1" count="1">
            <x v="7"/>
          </reference>
        </references>
      </pivotArea>
    </format>
    <format dxfId="1001">
      <pivotArea dataOnly="0" labelOnly="1" outline="0" fieldPosition="0">
        <references count="2">
          <reference field="0" count="1" selected="0">
            <x v="31"/>
          </reference>
          <reference field="1" count="1">
            <x v="20"/>
          </reference>
        </references>
      </pivotArea>
    </format>
    <format dxfId="1000">
      <pivotArea dataOnly="0" labelOnly="1" outline="0" fieldPosition="0">
        <references count="2">
          <reference field="0" count="1" selected="0">
            <x v="32"/>
          </reference>
          <reference field="1" count="1">
            <x v="32"/>
          </reference>
        </references>
      </pivotArea>
    </format>
    <format dxfId="999">
      <pivotArea dataOnly="0" labelOnly="1" outline="0" fieldPosition="0">
        <references count="2">
          <reference field="0" count="1" selected="0">
            <x v="33"/>
          </reference>
          <reference field="1" count="1">
            <x v="21"/>
          </reference>
        </references>
      </pivotArea>
    </format>
    <format dxfId="998">
      <pivotArea dataOnly="0" labelOnly="1" outline="0" fieldPosition="0">
        <references count="2">
          <reference field="0" count="1" selected="0">
            <x v="34"/>
          </reference>
          <reference field="1" count="1">
            <x v="19"/>
          </reference>
        </references>
      </pivotArea>
    </format>
    <format dxfId="997">
      <pivotArea dataOnly="0" labelOnly="1" outline="0" fieldPosition="0">
        <references count="2">
          <reference field="0" count="1" selected="0">
            <x v="35"/>
          </reference>
          <reference field="1" count="1">
            <x v="33"/>
          </reference>
        </references>
      </pivotArea>
    </format>
    <format dxfId="996">
      <pivotArea dataOnly="0" labelOnly="1" outline="0" fieldPosition="0">
        <references count="2">
          <reference field="0" count="1" selected="0">
            <x v="36"/>
          </reference>
          <reference field="1" count="1">
            <x v="14"/>
          </reference>
        </references>
      </pivotArea>
    </format>
    <format dxfId="995">
      <pivotArea dataOnly="0" labelOnly="1" outline="0" fieldPosition="0">
        <references count="2">
          <reference field="0" count="1" selected="0">
            <x v="37"/>
          </reference>
          <reference field="1" count="1">
            <x v="27"/>
          </reference>
        </references>
      </pivotArea>
    </format>
    <format dxfId="994">
      <pivotArea dataOnly="0" labelOnly="1" outline="0" fieldPosition="0">
        <references count="2">
          <reference field="0" count="1" selected="0">
            <x v="38"/>
          </reference>
          <reference field="1" count="1">
            <x v="16"/>
          </reference>
        </references>
      </pivotArea>
    </format>
    <format dxfId="993">
      <pivotArea dataOnly="0" labelOnly="1" outline="0" fieldPosition="0">
        <references count="2">
          <reference field="0" count="1" selected="0">
            <x v="39"/>
          </reference>
          <reference field="1" count="1">
            <x v="6"/>
          </reference>
        </references>
      </pivotArea>
    </format>
    <format dxfId="992">
      <pivotArea dataOnly="0" labelOnly="1" outline="0" fieldPosition="0">
        <references count="2">
          <reference field="0" count="1" selected="0">
            <x v="40"/>
          </reference>
          <reference field="1" count="1">
            <x v="34"/>
          </reference>
        </references>
      </pivotArea>
    </format>
    <format dxfId="991">
      <pivotArea dataOnly="0" labelOnly="1" outline="0" fieldPosition="0">
        <references count="2">
          <reference field="0" count="1" selected="0">
            <x v="41"/>
          </reference>
          <reference field="1" count="1">
            <x v="35"/>
          </reference>
        </references>
      </pivotArea>
    </format>
    <format dxfId="990">
      <pivotArea dataOnly="0" labelOnly="1" outline="0" fieldPosition="0">
        <references count="2">
          <reference field="0" count="1" selected="0">
            <x v="42"/>
          </reference>
          <reference field="1" count="1">
            <x v="36"/>
          </reference>
        </references>
      </pivotArea>
    </format>
    <format dxfId="989">
      <pivotArea dataOnly="0" labelOnly="1" outline="0" fieldPosition="0">
        <references count="2">
          <reference field="0" count="1" selected="0">
            <x v="43"/>
          </reference>
          <reference field="1" count="1">
            <x v="37"/>
          </reference>
        </references>
      </pivotArea>
    </format>
    <format dxfId="988">
      <pivotArea dataOnly="0" labelOnly="1" outline="0" fieldPosition="0">
        <references count="2">
          <reference field="0" count="1" selected="0">
            <x v="44"/>
          </reference>
          <reference field="1" count="1">
            <x v="38"/>
          </reference>
        </references>
      </pivotArea>
    </format>
    <format dxfId="987">
      <pivotArea dataOnly="0" labelOnly="1" outline="0" fieldPosition="0">
        <references count="2">
          <reference field="0" count="1" selected="0">
            <x v="45"/>
          </reference>
          <reference field="1" count="1">
            <x v="39"/>
          </reference>
        </references>
      </pivotArea>
    </format>
    <format dxfId="986">
      <pivotArea dataOnly="0" labelOnly="1" outline="0" fieldPosition="0">
        <references count="2">
          <reference field="0" count="1" selected="0">
            <x v="46"/>
          </reference>
          <reference field="1" count="1">
            <x v="40"/>
          </reference>
        </references>
      </pivotArea>
    </format>
    <format dxfId="985">
      <pivotArea dataOnly="0" labelOnly="1" outline="0" fieldPosition="0">
        <references count="2">
          <reference field="0" count="1" selected="0">
            <x v="47"/>
          </reference>
          <reference field="1" count="1">
            <x v="41"/>
          </reference>
        </references>
      </pivotArea>
    </format>
    <format dxfId="984">
      <pivotArea dataOnly="0" labelOnly="1" outline="0" fieldPosition="0">
        <references count="2">
          <reference field="0" count="1" selected="0">
            <x v="48"/>
          </reference>
          <reference field="1" count="1">
            <x v="42"/>
          </reference>
        </references>
      </pivotArea>
    </format>
    <format dxfId="983">
      <pivotArea dataOnly="0" labelOnly="1" outline="0" fieldPosition="0">
        <references count="2">
          <reference field="0" count="1" selected="0">
            <x v="49"/>
          </reference>
          <reference field="1" count="1">
            <x v="43"/>
          </reference>
        </references>
      </pivotArea>
    </format>
    <format dxfId="982">
      <pivotArea dataOnly="0" labelOnly="1" outline="0" fieldPosition="0">
        <references count="2">
          <reference field="0" count="1" selected="0">
            <x v="50"/>
          </reference>
          <reference field="1" count="1">
            <x v="44"/>
          </reference>
        </references>
      </pivotArea>
    </format>
    <format dxfId="981">
      <pivotArea dataOnly="0" labelOnly="1" outline="0" fieldPosition="0">
        <references count="2">
          <reference field="0" count="1" selected="0">
            <x v="51"/>
          </reference>
          <reference field="1" count="1">
            <x v="45"/>
          </reference>
        </references>
      </pivotArea>
    </format>
    <format dxfId="980">
      <pivotArea dataOnly="0" labelOnly="1" outline="0" fieldPosition="0">
        <references count="2">
          <reference field="0" count="1" selected="0">
            <x v="52"/>
          </reference>
          <reference field="1" count="1">
            <x v="46"/>
          </reference>
        </references>
      </pivotArea>
    </format>
    <format dxfId="979">
      <pivotArea dataOnly="0" labelOnly="1" outline="0" fieldPosition="0">
        <references count="2">
          <reference field="0" count="1" selected="0">
            <x v="53"/>
          </reference>
          <reference field="1" count="1">
            <x v="47"/>
          </reference>
        </references>
      </pivotArea>
    </format>
    <format dxfId="978">
      <pivotArea dataOnly="0" labelOnly="1" outline="0" fieldPosition="0">
        <references count="2">
          <reference field="0" count="1" selected="0">
            <x v="54"/>
          </reference>
          <reference field="1" count="1">
            <x v="48"/>
          </reference>
        </references>
      </pivotArea>
    </format>
    <format dxfId="977">
      <pivotArea dataOnly="0" labelOnly="1" outline="0" fieldPosition="0">
        <references count="2">
          <reference field="0" count="1" selected="0">
            <x v="55"/>
          </reference>
          <reference field="1" count="1">
            <x v="49"/>
          </reference>
        </references>
      </pivotArea>
    </format>
    <format dxfId="976">
      <pivotArea dataOnly="0" labelOnly="1" outline="0" fieldPosition="0">
        <references count="2">
          <reference field="0" count="1" selected="0">
            <x v="56"/>
          </reference>
          <reference field="1" count="1">
            <x v="50"/>
          </reference>
        </references>
      </pivotArea>
    </format>
    <format dxfId="975">
      <pivotArea dataOnly="0" labelOnly="1" outline="0" fieldPosition="0">
        <references count="2">
          <reference field="0" count="1" selected="0">
            <x v="57"/>
          </reference>
          <reference field="1" count="1">
            <x v="51"/>
          </reference>
        </references>
      </pivotArea>
    </format>
    <format dxfId="974">
      <pivotArea dataOnly="0" labelOnly="1" outline="0" fieldPosition="0">
        <references count="2">
          <reference field="0" count="1" selected="0">
            <x v="58"/>
          </reference>
          <reference field="1" count="1">
            <x v="52"/>
          </reference>
        </references>
      </pivotArea>
    </format>
    <format dxfId="973">
      <pivotArea dataOnly="0" labelOnly="1" outline="0" fieldPosition="0">
        <references count="2">
          <reference field="0" count="1" selected="0">
            <x v="59"/>
          </reference>
          <reference field="1" count="1">
            <x v="53"/>
          </reference>
        </references>
      </pivotArea>
    </format>
    <format dxfId="972">
      <pivotArea dataOnly="0" labelOnly="1" outline="0" fieldPosition="0">
        <references count="2">
          <reference field="0" count="1" selected="0">
            <x v="60"/>
          </reference>
          <reference field="1" count="1">
            <x v="54"/>
          </reference>
        </references>
      </pivotArea>
    </format>
    <format dxfId="971">
      <pivotArea dataOnly="0" labelOnly="1" outline="0" fieldPosition="0">
        <references count="2">
          <reference field="0" count="1" selected="0">
            <x v="61"/>
          </reference>
          <reference field="1" count="1">
            <x v="55"/>
          </reference>
        </references>
      </pivotArea>
    </format>
    <format dxfId="970">
      <pivotArea dataOnly="0" labelOnly="1" outline="0" fieldPosition="0">
        <references count="2">
          <reference field="0" count="1" selected="0">
            <x v="62"/>
          </reference>
          <reference field="1" count="1">
            <x v="56"/>
          </reference>
        </references>
      </pivotArea>
    </format>
    <format dxfId="969">
      <pivotArea dataOnly="0" labelOnly="1" outline="0" fieldPosition="0">
        <references count="2">
          <reference field="0" count="1" selected="0">
            <x v="63"/>
          </reference>
          <reference field="1" count="1">
            <x v="57"/>
          </reference>
        </references>
      </pivotArea>
    </format>
    <format dxfId="968">
      <pivotArea dataOnly="0" labelOnly="1" outline="0" fieldPosition="0">
        <references count="2">
          <reference field="0" count="1" selected="0">
            <x v="64"/>
          </reference>
          <reference field="1" count="1">
            <x v="58"/>
          </reference>
        </references>
      </pivotArea>
    </format>
    <format dxfId="967">
      <pivotArea dataOnly="0" labelOnly="1" outline="0" fieldPosition="0">
        <references count="2">
          <reference field="0" count="1" selected="0">
            <x v="65"/>
          </reference>
          <reference field="1" count="1">
            <x v="59"/>
          </reference>
        </references>
      </pivotArea>
    </format>
    <format dxfId="966">
      <pivotArea dataOnly="0" labelOnly="1" outline="0" fieldPosition="0">
        <references count="2">
          <reference field="0" count="1" selected="0">
            <x v="66"/>
          </reference>
          <reference field="1" count="1">
            <x v="59"/>
          </reference>
        </references>
      </pivotArea>
    </format>
    <format dxfId="965">
      <pivotArea dataOnly="0" labelOnly="1" outline="0" fieldPosition="0">
        <references count="2">
          <reference field="0" count="1" selected="0">
            <x v="67"/>
          </reference>
          <reference field="1" count="1">
            <x v="60"/>
          </reference>
        </references>
      </pivotArea>
    </format>
    <format dxfId="964">
      <pivotArea dataOnly="0" labelOnly="1" outline="0" fieldPosition="0">
        <references count="2">
          <reference field="0" count="1" selected="0">
            <x v="68"/>
          </reference>
          <reference field="1" count="1">
            <x v="61"/>
          </reference>
        </references>
      </pivotArea>
    </format>
    <format dxfId="963">
      <pivotArea dataOnly="0" labelOnly="1" outline="0" fieldPosition="0">
        <references count="2">
          <reference field="0" count="1" selected="0">
            <x v="69"/>
          </reference>
          <reference field="1" count="1">
            <x v="62"/>
          </reference>
        </references>
      </pivotArea>
    </format>
    <format dxfId="962">
      <pivotArea dataOnly="0" labelOnly="1" outline="0" fieldPosition="0">
        <references count="2">
          <reference field="0" count="1" selected="0">
            <x v="70"/>
          </reference>
          <reference field="1" count="1">
            <x v="62"/>
          </reference>
        </references>
      </pivotArea>
    </format>
    <format dxfId="961">
      <pivotArea dataOnly="0" labelOnly="1" outline="0" fieldPosition="0">
        <references count="2">
          <reference field="0" count="1" selected="0">
            <x v="71"/>
          </reference>
          <reference field="1" count="1">
            <x v="63"/>
          </reference>
        </references>
      </pivotArea>
    </format>
    <format dxfId="960">
      <pivotArea dataOnly="0" labelOnly="1" outline="0" fieldPosition="0">
        <references count="2">
          <reference field="0" count="1" selected="0">
            <x v="72"/>
          </reference>
          <reference field="1" count="1">
            <x v="64"/>
          </reference>
        </references>
      </pivotArea>
    </format>
    <format dxfId="959">
      <pivotArea dataOnly="0" labelOnly="1" outline="0" fieldPosition="0">
        <references count="2">
          <reference field="0" count="1" selected="0">
            <x v="73"/>
          </reference>
          <reference field="1" count="1">
            <x v="65"/>
          </reference>
        </references>
      </pivotArea>
    </format>
    <format dxfId="958">
      <pivotArea dataOnly="0" labelOnly="1" outline="0" fieldPosition="0">
        <references count="2">
          <reference field="0" count="1" selected="0">
            <x v="74"/>
          </reference>
          <reference field="1" count="1">
            <x v="66"/>
          </reference>
        </references>
      </pivotArea>
    </format>
    <format dxfId="957">
      <pivotArea dataOnly="0" labelOnly="1" outline="0" fieldPosition="0">
        <references count="2">
          <reference field="0" count="1" selected="0">
            <x v="75"/>
          </reference>
          <reference field="1" count="1">
            <x v="67"/>
          </reference>
        </references>
      </pivotArea>
    </format>
    <format dxfId="956">
      <pivotArea dataOnly="0" labelOnly="1" outline="0" fieldPosition="0">
        <references count="2">
          <reference field="0" count="1" selected="0">
            <x v="76"/>
          </reference>
          <reference field="1" count="1">
            <x v="68"/>
          </reference>
        </references>
      </pivotArea>
    </format>
    <format dxfId="955">
      <pivotArea dataOnly="0" labelOnly="1" outline="0" fieldPosition="0">
        <references count="2">
          <reference field="0" count="1" selected="0">
            <x v="77"/>
          </reference>
          <reference field="1" count="1">
            <x v="69"/>
          </reference>
        </references>
      </pivotArea>
    </format>
    <format dxfId="954">
      <pivotArea dataOnly="0" labelOnly="1" outline="0" fieldPosition="0">
        <references count="2">
          <reference field="0" count="1" selected="0">
            <x v="78"/>
          </reference>
          <reference field="1" count="1">
            <x v="70"/>
          </reference>
        </references>
      </pivotArea>
    </format>
    <format dxfId="953">
      <pivotArea dataOnly="0" labelOnly="1" outline="0" fieldPosition="0">
        <references count="2">
          <reference field="0" count="1" selected="0">
            <x v="79"/>
          </reference>
          <reference field="1" count="1">
            <x v="71"/>
          </reference>
        </references>
      </pivotArea>
    </format>
    <format dxfId="952">
      <pivotArea dataOnly="0" labelOnly="1" outline="0" fieldPosition="0">
        <references count="2">
          <reference field="0" count="1" selected="0">
            <x v="1"/>
          </reference>
          <reference field="1" count="1">
            <x v="4"/>
          </reference>
        </references>
      </pivotArea>
    </format>
    <format dxfId="951">
      <pivotArea dataOnly="0" labelOnly="1" outline="0" fieldPosition="0">
        <references count="2">
          <reference field="0" count="1" selected="0">
            <x v="2"/>
          </reference>
          <reference field="1" count="1">
            <x v="29"/>
          </reference>
        </references>
      </pivotArea>
    </format>
    <format dxfId="950">
      <pivotArea dataOnly="0" labelOnly="1" outline="0" fieldPosition="0">
        <references count="2">
          <reference field="0" count="1" selected="0">
            <x v="3"/>
          </reference>
          <reference field="1" count="1">
            <x v="24"/>
          </reference>
        </references>
      </pivotArea>
    </format>
    <format dxfId="949">
      <pivotArea dataOnly="0" labelOnly="1" outline="0" fieldPosition="0">
        <references count="2">
          <reference field="0" count="1" selected="0">
            <x v="4"/>
          </reference>
          <reference field="1" count="1">
            <x v="15"/>
          </reference>
        </references>
      </pivotArea>
    </format>
    <format dxfId="948">
      <pivotArea dataOnly="0" labelOnly="1" outline="0" fieldPosition="0">
        <references count="2">
          <reference field="0" count="1" selected="0">
            <x v="5"/>
          </reference>
          <reference field="1" count="1">
            <x v="15"/>
          </reference>
        </references>
      </pivotArea>
    </format>
    <format dxfId="947">
      <pivotArea dataOnly="0" labelOnly="1" outline="0" fieldPosition="0">
        <references count="2">
          <reference field="0" count="1" selected="0">
            <x v="6"/>
          </reference>
          <reference field="1" count="1">
            <x v="12"/>
          </reference>
        </references>
      </pivotArea>
    </format>
    <format dxfId="946">
      <pivotArea dataOnly="0" labelOnly="1" outline="0" fieldPosition="0">
        <references count="2">
          <reference field="0" count="1" selected="0">
            <x v="7"/>
          </reference>
          <reference field="1" count="1">
            <x v="10"/>
          </reference>
        </references>
      </pivotArea>
    </format>
    <format dxfId="945">
      <pivotArea dataOnly="0" labelOnly="1" outline="0" fieldPosition="0">
        <references count="2">
          <reference field="0" count="1" selected="0">
            <x v="8"/>
          </reference>
          <reference field="1" count="1">
            <x v="9"/>
          </reference>
        </references>
      </pivotArea>
    </format>
    <format dxfId="944">
      <pivotArea dataOnly="0" labelOnly="1" outline="0" fieldPosition="0">
        <references count="2">
          <reference field="0" count="1" selected="0">
            <x v="9"/>
          </reference>
          <reference field="1" count="1">
            <x v="1"/>
          </reference>
        </references>
      </pivotArea>
    </format>
    <format dxfId="943">
      <pivotArea dataOnly="0" labelOnly="1" outline="0" fieldPosition="0">
        <references count="2">
          <reference field="0" count="1" selected="0">
            <x v="10"/>
          </reference>
          <reference field="1" count="1">
            <x v="1"/>
          </reference>
        </references>
      </pivotArea>
    </format>
    <format dxfId="942">
      <pivotArea dataOnly="0" labelOnly="1" outline="0" fieldPosition="0">
        <references count="2">
          <reference field="0" count="1" selected="0">
            <x v="11"/>
          </reference>
          <reference field="1" count="1">
            <x v="25"/>
          </reference>
        </references>
      </pivotArea>
    </format>
    <format dxfId="941">
      <pivotArea dataOnly="0" labelOnly="1" outline="0" fieldPosition="0">
        <references count="2">
          <reference field="0" count="1" selected="0">
            <x v="12"/>
          </reference>
          <reference field="1" count="1">
            <x v="3"/>
          </reference>
        </references>
      </pivotArea>
    </format>
    <format dxfId="940">
      <pivotArea dataOnly="0" labelOnly="1" outline="0" fieldPosition="0">
        <references count="2">
          <reference field="0" count="1" selected="0">
            <x v="13"/>
          </reference>
          <reference field="1" count="1">
            <x v="13"/>
          </reference>
        </references>
      </pivotArea>
    </format>
    <format dxfId="939">
      <pivotArea dataOnly="0" labelOnly="1" outline="0" fieldPosition="0">
        <references count="2">
          <reference field="0" count="1" selected="0">
            <x v="14"/>
          </reference>
          <reference field="1" count="1">
            <x v="8"/>
          </reference>
        </references>
      </pivotArea>
    </format>
    <format dxfId="938">
      <pivotArea dataOnly="0" labelOnly="1" outline="0" fieldPosition="0">
        <references count="2">
          <reference field="0" count="1" selected="0">
            <x v="15"/>
          </reference>
          <reference field="1" count="1">
            <x v="28"/>
          </reference>
        </references>
      </pivotArea>
    </format>
    <format dxfId="937">
      <pivotArea dataOnly="0" labelOnly="1" outline="0" fieldPosition="0">
        <references count="2">
          <reference field="0" count="1" selected="0">
            <x v="16"/>
          </reference>
          <reference field="1" count="1">
            <x v="11"/>
          </reference>
        </references>
      </pivotArea>
    </format>
    <format dxfId="936">
      <pivotArea dataOnly="0" labelOnly="1" outline="0" fieldPosition="0">
        <references count="2">
          <reference field="0" count="1" selected="0">
            <x v="17"/>
          </reference>
          <reference field="1" count="1">
            <x v="26"/>
          </reference>
        </references>
      </pivotArea>
    </format>
    <format dxfId="935">
      <pivotArea dataOnly="0" labelOnly="1" outline="0" fieldPosition="0">
        <references count="2">
          <reference field="0" count="1" selected="0">
            <x v="18"/>
          </reference>
          <reference field="1" count="1">
            <x v="31"/>
          </reference>
        </references>
      </pivotArea>
    </format>
    <format dxfId="934">
      <pivotArea dataOnly="0" labelOnly="1" outline="0" fieldPosition="0">
        <references count="2">
          <reference field="0" count="1" selected="0">
            <x v="19"/>
          </reference>
          <reference field="1" count="1">
            <x v="31"/>
          </reference>
        </references>
      </pivotArea>
    </format>
    <format dxfId="933">
      <pivotArea dataOnly="0" labelOnly="1" outline="0" fieldPosition="0">
        <references count="2">
          <reference field="0" count="1" selected="0">
            <x v="20"/>
          </reference>
          <reference field="1" count="1">
            <x v="2"/>
          </reference>
        </references>
      </pivotArea>
    </format>
    <format dxfId="932">
      <pivotArea dataOnly="0" labelOnly="1" outline="0" fieldPosition="0">
        <references count="2">
          <reference field="0" count="1" selected="0">
            <x v="21"/>
          </reference>
          <reference field="1" count="1">
            <x v="30"/>
          </reference>
        </references>
      </pivotArea>
    </format>
    <format dxfId="931">
      <pivotArea dataOnly="0" labelOnly="1" outline="0" fieldPosition="0">
        <references count="2">
          <reference field="0" count="1" selected="0">
            <x v="22"/>
          </reference>
          <reference field="1" count="1">
            <x v="22"/>
          </reference>
        </references>
      </pivotArea>
    </format>
    <format dxfId="930">
      <pivotArea dataOnly="0" labelOnly="1" outline="0" fieldPosition="0">
        <references count="2">
          <reference field="0" count="1" selected="0">
            <x v="23"/>
          </reference>
          <reference field="1" count="1">
            <x v="22"/>
          </reference>
        </references>
      </pivotArea>
    </format>
    <format dxfId="929">
      <pivotArea dataOnly="0" labelOnly="1" outline="0" fieldPosition="0">
        <references count="2">
          <reference field="0" count="1" selected="0">
            <x v="24"/>
          </reference>
          <reference field="1" count="1">
            <x v="22"/>
          </reference>
        </references>
      </pivotArea>
    </format>
    <format dxfId="928">
      <pivotArea dataOnly="0" labelOnly="1" outline="0" fieldPosition="0">
        <references count="2">
          <reference field="0" count="1" selected="0">
            <x v="25"/>
          </reference>
          <reference field="1" count="1">
            <x v="22"/>
          </reference>
        </references>
      </pivotArea>
    </format>
    <format dxfId="927">
      <pivotArea dataOnly="0" labelOnly="1" outline="0" fieldPosition="0">
        <references count="2">
          <reference field="0" count="1" selected="0">
            <x v="26"/>
          </reference>
          <reference field="1" count="1">
            <x v="23"/>
          </reference>
        </references>
      </pivotArea>
    </format>
    <format dxfId="926">
      <pivotArea dataOnly="0" labelOnly="1" outline="0" fieldPosition="0">
        <references count="2">
          <reference field="0" count="1" selected="0">
            <x v="27"/>
          </reference>
          <reference field="1" count="1">
            <x v="5"/>
          </reference>
        </references>
      </pivotArea>
    </format>
    <format dxfId="925">
      <pivotArea dataOnly="0" labelOnly="1" outline="0" fieldPosition="0">
        <references count="2">
          <reference field="0" count="1" selected="0">
            <x v="28"/>
          </reference>
          <reference field="1" count="1">
            <x v="17"/>
          </reference>
        </references>
      </pivotArea>
    </format>
    <format dxfId="924">
      <pivotArea dataOnly="0" labelOnly="1" outline="0" fieldPosition="0">
        <references count="2">
          <reference field="0" count="1" selected="0">
            <x v="29"/>
          </reference>
          <reference field="1" count="1">
            <x v="18"/>
          </reference>
        </references>
      </pivotArea>
    </format>
    <format dxfId="923">
      <pivotArea dataOnly="0" labelOnly="1" outline="0" fieldPosition="0">
        <references count="2">
          <reference field="0" count="1" selected="0">
            <x v="30"/>
          </reference>
          <reference field="1" count="1">
            <x v="7"/>
          </reference>
        </references>
      </pivotArea>
    </format>
    <format dxfId="922">
      <pivotArea dataOnly="0" labelOnly="1" outline="0" fieldPosition="0">
        <references count="2">
          <reference field="0" count="1" selected="0">
            <x v="31"/>
          </reference>
          <reference field="1" count="1">
            <x v="20"/>
          </reference>
        </references>
      </pivotArea>
    </format>
    <format dxfId="921">
      <pivotArea dataOnly="0" labelOnly="1" outline="0" fieldPosition="0">
        <references count="2">
          <reference field="0" count="1" selected="0">
            <x v="32"/>
          </reference>
          <reference field="1" count="1">
            <x v="32"/>
          </reference>
        </references>
      </pivotArea>
    </format>
    <format dxfId="920">
      <pivotArea dataOnly="0" labelOnly="1" outline="0" fieldPosition="0">
        <references count="2">
          <reference field="0" count="1" selected="0">
            <x v="33"/>
          </reference>
          <reference field="1" count="1">
            <x v="21"/>
          </reference>
        </references>
      </pivotArea>
    </format>
    <format dxfId="919">
      <pivotArea dataOnly="0" labelOnly="1" outline="0" fieldPosition="0">
        <references count="2">
          <reference field="0" count="1" selected="0">
            <x v="34"/>
          </reference>
          <reference field="1" count="1">
            <x v="19"/>
          </reference>
        </references>
      </pivotArea>
    </format>
    <format dxfId="918">
      <pivotArea dataOnly="0" labelOnly="1" outline="0" fieldPosition="0">
        <references count="2">
          <reference field="0" count="1" selected="0">
            <x v="35"/>
          </reference>
          <reference field="1" count="1">
            <x v="33"/>
          </reference>
        </references>
      </pivotArea>
    </format>
    <format dxfId="917">
      <pivotArea dataOnly="0" labelOnly="1" outline="0" fieldPosition="0">
        <references count="2">
          <reference field="0" count="1" selected="0">
            <x v="36"/>
          </reference>
          <reference field="1" count="1">
            <x v="14"/>
          </reference>
        </references>
      </pivotArea>
    </format>
    <format dxfId="916">
      <pivotArea dataOnly="0" labelOnly="1" outline="0" fieldPosition="0">
        <references count="2">
          <reference field="0" count="1" selected="0">
            <x v="37"/>
          </reference>
          <reference field="1" count="1">
            <x v="27"/>
          </reference>
        </references>
      </pivotArea>
    </format>
    <format dxfId="915">
      <pivotArea dataOnly="0" labelOnly="1" outline="0" fieldPosition="0">
        <references count="2">
          <reference field="0" count="1" selected="0">
            <x v="38"/>
          </reference>
          <reference field="1" count="1">
            <x v="16"/>
          </reference>
        </references>
      </pivotArea>
    </format>
    <format dxfId="914">
      <pivotArea dataOnly="0" labelOnly="1" outline="0" fieldPosition="0">
        <references count="2">
          <reference field="0" count="1" selected="0">
            <x v="39"/>
          </reference>
          <reference field="1" count="1">
            <x v="6"/>
          </reference>
        </references>
      </pivotArea>
    </format>
    <format dxfId="913">
      <pivotArea dataOnly="0" labelOnly="1" outline="0" fieldPosition="0">
        <references count="2">
          <reference field="0" count="1" selected="0">
            <x v="40"/>
          </reference>
          <reference field="1" count="1">
            <x v="34"/>
          </reference>
        </references>
      </pivotArea>
    </format>
    <format dxfId="912">
      <pivotArea dataOnly="0" labelOnly="1" outline="0" fieldPosition="0">
        <references count="2">
          <reference field="0" count="1" selected="0">
            <x v="41"/>
          </reference>
          <reference field="1" count="1">
            <x v="35"/>
          </reference>
        </references>
      </pivotArea>
    </format>
    <format dxfId="911">
      <pivotArea dataOnly="0" labelOnly="1" outline="0" fieldPosition="0">
        <references count="2">
          <reference field="0" count="1" selected="0">
            <x v="42"/>
          </reference>
          <reference field="1" count="1">
            <x v="36"/>
          </reference>
        </references>
      </pivotArea>
    </format>
    <format dxfId="910">
      <pivotArea dataOnly="0" labelOnly="1" outline="0" fieldPosition="0">
        <references count="2">
          <reference field="0" count="1" selected="0">
            <x v="43"/>
          </reference>
          <reference field="1" count="1">
            <x v="37"/>
          </reference>
        </references>
      </pivotArea>
    </format>
    <format dxfId="909">
      <pivotArea dataOnly="0" labelOnly="1" outline="0" fieldPosition="0">
        <references count="2">
          <reference field="0" count="1" selected="0">
            <x v="44"/>
          </reference>
          <reference field="1" count="1">
            <x v="38"/>
          </reference>
        </references>
      </pivotArea>
    </format>
    <format dxfId="908">
      <pivotArea dataOnly="0" labelOnly="1" outline="0" fieldPosition="0">
        <references count="2">
          <reference field="0" count="1" selected="0">
            <x v="45"/>
          </reference>
          <reference field="1" count="1">
            <x v="39"/>
          </reference>
        </references>
      </pivotArea>
    </format>
    <format dxfId="907">
      <pivotArea dataOnly="0" labelOnly="1" outline="0" fieldPosition="0">
        <references count="2">
          <reference field="0" count="1" selected="0">
            <x v="46"/>
          </reference>
          <reference field="1" count="1">
            <x v="40"/>
          </reference>
        </references>
      </pivotArea>
    </format>
    <format dxfId="906">
      <pivotArea dataOnly="0" labelOnly="1" outline="0" fieldPosition="0">
        <references count="2">
          <reference field="0" count="1" selected="0">
            <x v="47"/>
          </reference>
          <reference field="1" count="1">
            <x v="41"/>
          </reference>
        </references>
      </pivotArea>
    </format>
    <format dxfId="905">
      <pivotArea dataOnly="0" labelOnly="1" outline="0" fieldPosition="0">
        <references count="2">
          <reference field="0" count="1" selected="0">
            <x v="48"/>
          </reference>
          <reference field="1" count="1">
            <x v="42"/>
          </reference>
        </references>
      </pivotArea>
    </format>
    <format dxfId="904">
      <pivotArea dataOnly="0" labelOnly="1" outline="0" fieldPosition="0">
        <references count="2">
          <reference field="0" count="1" selected="0">
            <x v="49"/>
          </reference>
          <reference field="1" count="1">
            <x v="43"/>
          </reference>
        </references>
      </pivotArea>
    </format>
    <format dxfId="903">
      <pivotArea dataOnly="0" labelOnly="1" outline="0" fieldPosition="0">
        <references count="2">
          <reference field="0" count="1" selected="0">
            <x v="50"/>
          </reference>
          <reference field="1" count="1">
            <x v="44"/>
          </reference>
        </references>
      </pivotArea>
    </format>
    <format dxfId="902">
      <pivotArea dataOnly="0" labelOnly="1" outline="0" fieldPosition="0">
        <references count="2">
          <reference field="0" count="1" selected="0">
            <x v="51"/>
          </reference>
          <reference field="1" count="1">
            <x v="45"/>
          </reference>
        </references>
      </pivotArea>
    </format>
    <format dxfId="901">
      <pivotArea dataOnly="0" labelOnly="1" outline="0" fieldPosition="0">
        <references count="2">
          <reference field="0" count="1" selected="0">
            <x v="52"/>
          </reference>
          <reference field="1" count="1">
            <x v="46"/>
          </reference>
        </references>
      </pivotArea>
    </format>
    <format dxfId="900">
      <pivotArea dataOnly="0" labelOnly="1" outline="0" fieldPosition="0">
        <references count="2">
          <reference field="0" count="1" selected="0">
            <x v="53"/>
          </reference>
          <reference field="1" count="1">
            <x v="47"/>
          </reference>
        </references>
      </pivotArea>
    </format>
    <format dxfId="899">
      <pivotArea dataOnly="0" labelOnly="1" outline="0" fieldPosition="0">
        <references count="2">
          <reference field="0" count="1" selected="0">
            <x v="54"/>
          </reference>
          <reference field="1" count="1">
            <x v="48"/>
          </reference>
        </references>
      </pivotArea>
    </format>
    <format dxfId="898">
      <pivotArea dataOnly="0" labelOnly="1" outline="0" fieldPosition="0">
        <references count="2">
          <reference field="0" count="1" selected="0">
            <x v="55"/>
          </reference>
          <reference field="1" count="1">
            <x v="49"/>
          </reference>
        </references>
      </pivotArea>
    </format>
    <format dxfId="897">
      <pivotArea dataOnly="0" labelOnly="1" outline="0" fieldPosition="0">
        <references count="2">
          <reference field="0" count="1" selected="0">
            <x v="56"/>
          </reference>
          <reference field="1" count="1">
            <x v="50"/>
          </reference>
        </references>
      </pivotArea>
    </format>
    <format dxfId="896">
      <pivotArea dataOnly="0" labelOnly="1" outline="0" fieldPosition="0">
        <references count="2">
          <reference field="0" count="1" selected="0">
            <x v="57"/>
          </reference>
          <reference field="1" count="1">
            <x v="51"/>
          </reference>
        </references>
      </pivotArea>
    </format>
    <format dxfId="895">
      <pivotArea dataOnly="0" labelOnly="1" outline="0" fieldPosition="0">
        <references count="2">
          <reference field="0" count="1" selected="0">
            <x v="58"/>
          </reference>
          <reference field="1" count="1">
            <x v="52"/>
          </reference>
        </references>
      </pivotArea>
    </format>
    <format dxfId="894">
      <pivotArea dataOnly="0" labelOnly="1" outline="0" fieldPosition="0">
        <references count="2">
          <reference field="0" count="1" selected="0">
            <x v="59"/>
          </reference>
          <reference field="1" count="1">
            <x v="53"/>
          </reference>
        </references>
      </pivotArea>
    </format>
    <format dxfId="893">
      <pivotArea dataOnly="0" labelOnly="1" outline="0" fieldPosition="0">
        <references count="2">
          <reference field="0" count="1" selected="0">
            <x v="60"/>
          </reference>
          <reference field="1" count="1">
            <x v="54"/>
          </reference>
        </references>
      </pivotArea>
    </format>
    <format dxfId="892">
      <pivotArea dataOnly="0" labelOnly="1" outline="0" fieldPosition="0">
        <references count="2">
          <reference field="0" count="1" selected="0">
            <x v="61"/>
          </reference>
          <reference field="1" count="1">
            <x v="55"/>
          </reference>
        </references>
      </pivotArea>
    </format>
    <format dxfId="891">
      <pivotArea dataOnly="0" labelOnly="1" outline="0" fieldPosition="0">
        <references count="2">
          <reference field="0" count="1" selected="0">
            <x v="62"/>
          </reference>
          <reference field="1" count="1">
            <x v="56"/>
          </reference>
        </references>
      </pivotArea>
    </format>
    <format dxfId="890">
      <pivotArea dataOnly="0" labelOnly="1" outline="0" fieldPosition="0">
        <references count="2">
          <reference field="0" count="1" selected="0">
            <x v="63"/>
          </reference>
          <reference field="1" count="1">
            <x v="57"/>
          </reference>
        </references>
      </pivotArea>
    </format>
    <format dxfId="889">
      <pivotArea dataOnly="0" labelOnly="1" outline="0" fieldPosition="0">
        <references count="2">
          <reference field="0" count="1" selected="0">
            <x v="64"/>
          </reference>
          <reference field="1" count="1">
            <x v="58"/>
          </reference>
        </references>
      </pivotArea>
    </format>
    <format dxfId="888">
      <pivotArea dataOnly="0" labelOnly="1" outline="0" fieldPosition="0">
        <references count="2">
          <reference field="0" count="1" selected="0">
            <x v="65"/>
          </reference>
          <reference field="1" count="1">
            <x v="59"/>
          </reference>
        </references>
      </pivotArea>
    </format>
    <format dxfId="887">
      <pivotArea dataOnly="0" labelOnly="1" outline="0" fieldPosition="0">
        <references count="2">
          <reference field="0" count="1" selected="0">
            <x v="66"/>
          </reference>
          <reference field="1" count="1">
            <x v="59"/>
          </reference>
        </references>
      </pivotArea>
    </format>
    <format dxfId="886">
      <pivotArea dataOnly="0" labelOnly="1" outline="0" fieldPosition="0">
        <references count="2">
          <reference field="0" count="1" selected="0">
            <x v="67"/>
          </reference>
          <reference field="1" count="1">
            <x v="60"/>
          </reference>
        </references>
      </pivotArea>
    </format>
    <format dxfId="885">
      <pivotArea dataOnly="0" labelOnly="1" outline="0" fieldPosition="0">
        <references count="2">
          <reference field="0" count="1" selected="0">
            <x v="68"/>
          </reference>
          <reference field="1" count="1">
            <x v="61"/>
          </reference>
        </references>
      </pivotArea>
    </format>
    <format dxfId="884">
      <pivotArea dataOnly="0" labelOnly="1" outline="0" fieldPosition="0">
        <references count="2">
          <reference field="0" count="1" selected="0">
            <x v="69"/>
          </reference>
          <reference field="1" count="1">
            <x v="62"/>
          </reference>
        </references>
      </pivotArea>
    </format>
    <format dxfId="883">
      <pivotArea dataOnly="0" labelOnly="1" outline="0" fieldPosition="0">
        <references count="2">
          <reference field="0" count="1" selected="0">
            <x v="70"/>
          </reference>
          <reference field="1" count="1">
            <x v="62"/>
          </reference>
        </references>
      </pivotArea>
    </format>
    <format dxfId="882">
      <pivotArea dataOnly="0" labelOnly="1" outline="0" fieldPosition="0">
        <references count="2">
          <reference field="0" count="1" selected="0">
            <x v="71"/>
          </reference>
          <reference field="1" count="1">
            <x v="63"/>
          </reference>
        </references>
      </pivotArea>
    </format>
    <format dxfId="881">
      <pivotArea dataOnly="0" labelOnly="1" outline="0" fieldPosition="0">
        <references count="2">
          <reference field="0" count="1" selected="0">
            <x v="72"/>
          </reference>
          <reference field="1" count="1">
            <x v="64"/>
          </reference>
        </references>
      </pivotArea>
    </format>
    <format dxfId="880">
      <pivotArea dataOnly="0" labelOnly="1" outline="0" fieldPosition="0">
        <references count="2">
          <reference field="0" count="1" selected="0">
            <x v="73"/>
          </reference>
          <reference field="1" count="1">
            <x v="65"/>
          </reference>
        </references>
      </pivotArea>
    </format>
    <format dxfId="879">
      <pivotArea dataOnly="0" labelOnly="1" outline="0" fieldPosition="0">
        <references count="2">
          <reference field="0" count="1" selected="0">
            <x v="74"/>
          </reference>
          <reference field="1" count="1">
            <x v="66"/>
          </reference>
        </references>
      </pivotArea>
    </format>
    <format dxfId="878">
      <pivotArea dataOnly="0" labelOnly="1" outline="0" fieldPosition="0">
        <references count="2">
          <reference field="0" count="1" selected="0">
            <x v="75"/>
          </reference>
          <reference field="1" count="1">
            <x v="67"/>
          </reference>
        </references>
      </pivotArea>
    </format>
    <format dxfId="877">
      <pivotArea dataOnly="0" labelOnly="1" outline="0" fieldPosition="0">
        <references count="2">
          <reference field="0" count="1" selected="0">
            <x v="76"/>
          </reference>
          <reference field="1" count="1">
            <x v="68"/>
          </reference>
        </references>
      </pivotArea>
    </format>
    <format dxfId="876">
      <pivotArea dataOnly="0" labelOnly="1" outline="0" fieldPosition="0">
        <references count="2">
          <reference field="0" count="1" selected="0">
            <x v="77"/>
          </reference>
          <reference field="1" count="1">
            <x v="69"/>
          </reference>
        </references>
      </pivotArea>
    </format>
    <format dxfId="875">
      <pivotArea dataOnly="0" labelOnly="1" outline="0" fieldPosition="0">
        <references count="2">
          <reference field="0" count="1" selected="0">
            <x v="78"/>
          </reference>
          <reference field="1" count="1">
            <x v="70"/>
          </reference>
        </references>
      </pivotArea>
    </format>
    <format dxfId="874">
      <pivotArea dataOnly="0" labelOnly="1" outline="0" fieldPosition="0">
        <references count="2">
          <reference field="0" count="1" selected="0">
            <x v="79"/>
          </reference>
          <reference field="1" count="1">
            <x v="71"/>
          </reference>
        </references>
      </pivotArea>
    </format>
    <format dxfId="873">
      <pivotArea dataOnly="0" labelOnly="1" outline="0" fieldPosition="0">
        <references count="2">
          <reference field="0" count="1" selected="0">
            <x v="1"/>
          </reference>
          <reference field="1" count="1">
            <x v="4"/>
          </reference>
        </references>
      </pivotArea>
    </format>
    <format dxfId="872">
      <pivotArea dataOnly="0" labelOnly="1" outline="0" fieldPosition="0">
        <references count="2">
          <reference field="0" count="1" selected="0">
            <x v="2"/>
          </reference>
          <reference field="1" count="1">
            <x v="29"/>
          </reference>
        </references>
      </pivotArea>
    </format>
    <format dxfId="871">
      <pivotArea dataOnly="0" labelOnly="1" outline="0" fieldPosition="0">
        <references count="2">
          <reference field="0" count="1" selected="0">
            <x v="3"/>
          </reference>
          <reference field="1" count="1">
            <x v="24"/>
          </reference>
        </references>
      </pivotArea>
    </format>
    <format dxfId="870">
      <pivotArea dataOnly="0" labelOnly="1" outline="0" fieldPosition="0">
        <references count="2">
          <reference field="0" count="1" selected="0">
            <x v="4"/>
          </reference>
          <reference field="1" count="1">
            <x v="15"/>
          </reference>
        </references>
      </pivotArea>
    </format>
    <format dxfId="869">
      <pivotArea dataOnly="0" labelOnly="1" outline="0" fieldPosition="0">
        <references count="2">
          <reference field="0" count="1" selected="0">
            <x v="5"/>
          </reference>
          <reference field="1" count="1">
            <x v="15"/>
          </reference>
        </references>
      </pivotArea>
    </format>
    <format dxfId="868">
      <pivotArea dataOnly="0" labelOnly="1" outline="0" fieldPosition="0">
        <references count="2">
          <reference field="0" count="1" selected="0">
            <x v="6"/>
          </reference>
          <reference field="1" count="1">
            <x v="12"/>
          </reference>
        </references>
      </pivotArea>
    </format>
    <format dxfId="867">
      <pivotArea dataOnly="0" labelOnly="1" outline="0" fieldPosition="0">
        <references count="2">
          <reference field="0" count="1" selected="0">
            <x v="7"/>
          </reference>
          <reference field="1" count="1">
            <x v="10"/>
          </reference>
        </references>
      </pivotArea>
    </format>
    <format dxfId="866">
      <pivotArea dataOnly="0" labelOnly="1" outline="0" fieldPosition="0">
        <references count="2">
          <reference field="0" count="1" selected="0">
            <x v="8"/>
          </reference>
          <reference field="1" count="1">
            <x v="9"/>
          </reference>
        </references>
      </pivotArea>
    </format>
    <format dxfId="865">
      <pivotArea dataOnly="0" labelOnly="1" outline="0" fieldPosition="0">
        <references count="2">
          <reference field="0" count="1" selected="0">
            <x v="9"/>
          </reference>
          <reference field="1" count="1">
            <x v="1"/>
          </reference>
        </references>
      </pivotArea>
    </format>
    <format dxfId="864">
      <pivotArea dataOnly="0" labelOnly="1" outline="0" fieldPosition="0">
        <references count="2">
          <reference field="0" count="1" selected="0">
            <x v="10"/>
          </reference>
          <reference field="1" count="1">
            <x v="1"/>
          </reference>
        </references>
      </pivotArea>
    </format>
    <format dxfId="863">
      <pivotArea dataOnly="0" labelOnly="1" outline="0" fieldPosition="0">
        <references count="2">
          <reference field="0" count="1" selected="0">
            <x v="11"/>
          </reference>
          <reference field="1" count="1">
            <x v="25"/>
          </reference>
        </references>
      </pivotArea>
    </format>
    <format dxfId="862">
      <pivotArea dataOnly="0" labelOnly="1" outline="0" fieldPosition="0">
        <references count="2">
          <reference field="0" count="1" selected="0">
            <x v="12"/>
          </reference>
          <reference field="1" count="1">
            <x v="3"/>
          </reference>
        </references>
      </pivotArea>
    </format>
    <format dxfId="861">
      <pivotArea dataOnly="0" labelOnly="1" outline="0" fieldPosition="0">
        <references count="2">
          <reference field="0" count="1" selected="0">
            <x v="13"/>
          </reference>
          <reference field="1" count="1">
            <x v="13"/>
          </reference>
        </references>
      </pivotArea>
    </format>
    <format dxfId="860">
      <pivotArea dataOnly="0" labelOnly="1" outline="0" fieldPosition="0">
        <references count="2">
          <reference field="0" count="1" selected="0">
            <x v="14"/>
          </reference>
          <reference field="1" count="1">
            <x v="8"/>
          </reference>
        </references>
      </pivotArea>
    </format>
    <format dxfId="859">
      <pivotArea dataOnly="0" labelOnly="1" outline="0" fieldPosition="0">
        <references count="2">
          <reference field="0" count="1" selected="0">
            <x v="15"/>
          </reference>
          <reference field="1" count="1">
            <x v="28"/>
          </reference>
        </references>
      </pivotArea>
    </format>
    <format dxfId="858">
      <pivotArea dataOnly="0" labelOnly="1" outline="0" fieldPosition="0">
        <references count="2">
          <reference field="0" count="1" selected="0">
            <x v="16"/>
          </reference>
          <reference field="1" count="1">
            <x v="11"/>
          </reference>
        </references>
      </pivotArea>
    </format>
    <format dxfId="857">
      <pivotArea dataOnly="0" labelOnly="1" outline="0" fieldPosition="0">
        <references count="2">
          <reference field="0" count="1" selected="0">
            <x v="17"/>
          </reference>
          <reference field="1" count="1">
            <x v="26"/>
          </reference>
        </references>
      </pivotArea>
    </format>
    <format dxfId="856">
      <pivotArea dataOnly="0" labelOnly="1" outline="0" fieldPosition="0">
        <references count="2">
          <reference field="0" count="1" selected="0">
            <x v="18"/>
          </reference>
          <reference field="1" count="1">
            <x v="31"/>
          </reference>
        </references>
      </pivotArea>
    </format>
    <format dxfId="855">
      <pivotArea dataOnly="0" labelOnly="1" outline="0" fieldPosition="0">
        <references count="2">
          <reference field="0" count="1" selected="0">
            <x v="19"/>
          </reference>
          <reference field="1" count="1">
            <x v="31"/>
          </reference>
        </references>
      </pivotArea>
    </format>
    <format dxfId="854">
      <pivotArea dataOnly="0" labelOnly="1" outline="0" fieldPosition="0">
        <references count="2">
          <reference field="0" count="1" selected="0">
            <x v="20"/>
          </reference>
          <reference field="1" count="1">
            <x v="2"/>
          </reference>
        </references>
      </pivotArea>
    </format>
    <format dxfId="853">
      <pivotArea dataOnly="0" labelOnly="1" outline="0" fieldPosition="0">
        <references count="2">
          <reference field="0" count="1" selected="0">
            <x v="21"/>
          </reference>
          <reference field="1" count="1">
            <x v="30"/>
          </reference>
        </references>
      </pivotArea>
    </format>
    <format dxfId="852">
      <pivotArea dataOnly="0" labelOnly="1" outline="0" fieldPosition="0">
        <references count="2">
          <reference field="0" count="1" selected="0">
            <x v="22"/>
          </reference>
          <reference field="1" count="1">
            <x v="22"/>
          </reference>
        </references>
      </pivotArea>
    </format>
    <format dxfId="851">
      <pivotArea dataOnly="0" labelOnly="1" outline="0" fieldPosition="0">
        <references count="2">
          <reference field="0" count="1" selected="0">
            <x v="23"/>
          </reference>
          <reference field="1" count="1">
            <x v="22"/>
          </reference>
        </references>
      </pivotArea>
    </format>
    <format dxfId="850">
      <pivotArea dataOnly="0" labelOnly="1" outline="0" fieldPosition="0">
        <references count="2">
          <reference field="0" count="1" selected="0">
            <x v="24"/>
          </reference>
          <reference field="1" count="1">
            <x v="22"/>
          </reference>
        </references>
      </pivotArea>
    </format>
    <format dxfId="849">
      <pivotArea dataOnly="0" labelOnly="1" outline="0" fieldPosition="0">
        <references count="2">
          <reference field="0" count="1" selected="0">
            <x v="25"/>
          </reference>
          <reference field="1" count="1">
            <x v="22"/>
          </reference>
        </references>
      </pivotArea>
    </format>
    <format dxfId="848">
      <pivotArea dataOnly="0" labelOnly="1" outline="0" fieldPosition="0">
        <references count="2">
          <reference field="0" count="1" selected="0">
            <x v="26"/>
          </reference>
          <reference field="1" count="1">
            <x v="23"/>
          </reference>
        </references>
      </pivotArea>
    </format>
    <format dxfId="847">
      <pivotArea dataOnly="0" labelOnly="1" outline="0" fieldPosition="0">
        <references count="2">
          <reference field="0" count="1" selected="0">
            <x v="27"/>
          </reference>
          <reference field="1" count="1">
            <x v="5"/>
          </reference>
        </references>
      </pivotArea>
    </format>
    <format dxfId="846">
      <pivotArea dataOnly="0" labelOnly="1" outline="0" fieldPosition="0">
        <references count="2">
          <reference field="0" count="1" selected="0">
            <x v="28"/>
          </reference>
          <reference field="1" count="1">
            <x v="17"/>
          </reference>
        </references>
      </pivotArea>
    </format>
    <format dxfId="845">
      <pivotArea dataOnly="0" labelOnly="1" outline="0" fieldPosition="0">
        <references count="2">
          <reference field="0" count="1" selected="0">
            <x v="29"/>
          </reference>
          <reference field="1" count="1">
            <x v="18"/>
          </reference>
        </references>
      </pivotArea>
    </format>
    <format dxfId="844">
      <pivotArea dataOnly="0" labelOnly="1" outline="0" fieldPosition="0">
        <references count="2">
          <reference field="0" count="1" selected="0">
            <x v="30"/>
          </reference>
          <reference field="1" count="1">
            <x v="7"/>
          </reference>
        </references>
      </pivotArea>
    </format>
    <format dxfId="843">
      <pivotArea dataOnly="0" labelOnly="1" outline="0" fieldPosition="0">
        <references count="2">
          <reference field="0" count="1" selected="0">
            <x v="31"/>
          </reference>
          <reference field="1" count="1">
            <x v="20"/>
          </reference>
        </references>
      </pivotArea>
    </format>
    <format dxfId="842">
      <pivotArea dataOnly="0" labelOnly="1" outline="0" fieldPosition="0">
        <references count="2">
          <reference field="0" count="1" selected="0">
            <x v="32"/>
          </reference>
          <reference field="1" count="1">
            <x v="32"/>
          </reference>
        </references>
      </pivotArea>
    </format>
    <format dxfId="841">
      <pivotArea dataOnly="0" labelOnly="1" outline="0" fieldPosition="0">
        <references count="2">
          <reference field="0" count="1" selected="0">
            <x v="33"/>
          </reference>
          <reference field="1" count="1">
            <x v="21"/>
          </reference>
        </references>
      </pivotArea>
    </format>
    <format dxfId="840">
      <pivotArea dataOnly="0" labelOnly="1" outline="0" fieldPosition="0">
        <references count="2">
          <reference field="0" count="1" selected="0">
            <x v="34"/>
          </reference>
          <reference field="1" count="1">
            <x v="19"/>
          </reference>
        </references>
      </pivotArea>
    </format>
    <format dxfId="839">
      <pivotArea dataOnly="0" labelOnly="1" outline="0" fieldPosition="0">
        <references count="2">
          <reference field="0" count="1" selected="0">
            <x v="35"/>
          </reference>
          <reference field="1" count="1">
            <x v="33"/>
          </reference>
        </references>
      </pivotArea>
    </format>
    <format dxfId="838">
      <pivotArea dataOnly="0" labelOnly="1" outline="0" fieldPosition="0">
        <references count="2">
          <reference field="0" count="1" selected="0">
            <x v="36"/>
          </reference>
          <reference field="1" count="1">
            <x v="14"/>
          </reference>
        </references>
      </pivotArea>
    </format>
    <format dxfId="837">
      <pivotArea dataOnly="0" labelOnly="1" outline="0" fieldPosition="0">
        <references count="2">
          <reference field="0" count="1" selected="0">
            <x v="37"/>
          </reference>
          <reference field="1" count="1">
            <x v="27"/>
          </reference>
        </references>
      </pivotArea>
    </format>
    <format dxfId="836">
      <pivotArea dataOnly="0" labelOnly="1" outline="0" fieldPosition="0">
        <references count="2">
          <reference field="0" count="1" selected="0">
            <x v="38"/>
          </reference>
          <reference field="1" count="1">
            <x v="16"/>
          </reference>
        </references>
      </pivotArea>
    </format>
    <format dxfId="835">
      <pivotArea dataOnly="0" labelOnly="1" outline="0" fieldPosition="0">
        <references count="2">
          <reference field="0" count="1" selected="0">
            <x v="39"/>
          </reference>
          <reference field="1" count="1">
            <x v="6"/>
          </reference>
        </references>
      </pivotArea>
    </format>
    <format dxfId="834">
      <pivotArea dataOnly="0" labelOnly="1" outline="0" fieldPosition="0">
        <references count="2">
          <reference field="0" count="1" selected="0">
            <x v="40"/>
          </reference>
          <reference field="1" count="1">
            <x v="34"/>
          </reference>
        </references>
      </pivotArea>
    </format>
    <format dxfId="833">
      <pivotArea dataOnly="0" labelOnly="1" outline="0" fieldPosition="0">
        <references count="2">
          <reference field="0" count="1" selected="0">
            <x v="41"/>
          </reference>
          <reference field="1" count="1">
            <x v="35"/>
          </reference>
        </references>
      </pivotArea>
    </format>
    <format dxfId="832">
      <pivotArea dataOnly="0" labelOnly="1" outline="0" fieldPosition="0">
        <references count="2">
          <reference field="0" count="1" selected="0">
            <x v="42"/>
          </reference>
          <reference field="1" count="1">
            <x v="36"/>
          </reference>
        </references>
      </pivotArea>
    </format>
    <format dxfId="831">
      <pivotArea dataOnly="0" labelOnly="1" outline="0" fieldPosition="0">
        <references count="2">
          <reference field="0" count="1" selected="0">
            <x v="43"/>
          </reference>
          <reference field="1" count="1">
            <x v="37"/>
          </reference>
        </references>
      </pivotArea>
    </format>
    <format dxfId="830">
      <pivotArea dataOnly="0" labelOnly="1" outline="0" fieldPosition="0">
        <references count="2">
          <reference field="0" count="1" selected="0">
            <x v="44"/>
          </reference>
          <reference field="1" count="1">
            <x v="38"/>
          </reference>
        </references>
      </pivotArea>
    </format>
    <format dxfId="829">
      <pivotArea dataOnly="0" labelOnly="1" outline="0" fieldPosition="0">
        <references count="2">
          <reference field="0" count="1" selected="0">
            <x v="45"/>
          </reference>
          <reference field="1" count="1">
            <x v="39"/>
          </reference>
        </references>
      </pivotArea>
    </format>
    <format dxfId="828">
      <pivotArea dataOnly="0" labelOnly="1" outline="0" fieldPosition="0">
        <references count="2">
          <reference field="0" count="1" selected="0">
            <x v="46"/>
          </reference>
          <reference field="1" count="1">
            <x v="40"/>
          </reference>
        </references>
      </pivotArea>
    </format>
    <format dxfId="827">
      <pivotArea dataOnly="0" labelOnly="1" outline="0" fieldPosition="0">
        <references count="2">
          <reference field="0" count="1" selected="0">
            <x v="47"/>
          </reference>
          <reference field="1" count="1">
            <x v="41"/>
          </reference>
        </references>
      </pivotArea>
    </format>
    <format dxfId="826">
      <pivotArea dataOnly="0" labelOnly="1" outline="0" fieldPosition="0">
        <references count="2">
          <reference field="0" count="1" selected="0">
            <x v="48"/>
          </reference>
          <reference field="1" count="1">
            <x v="42"/>
          </reference>
        </references>
      </pivotArea>
    </format>
    <format dxfId="825">
      <pivotArea dataOnly="0" labelOnly="1" outline="0" fieldPosition="0">
        <references count="2">
          <reference field="0" count="1" selected="0">
            <x v="49"/>
          </reference>
          <reference field="1" count="1">
            <x v="43"/>
          </reference>
        </references>
      </pivotArea>
    </format>
    <format dxfId="824">
      <pivotArea dataOnly="0" labelOnly="1" outline="0" fieldPosition="0">
        <references count="2">
          <reference field="0" count="1" selected="0">
            <x v="50"/>
          </reference>
          <reference field="1" count="1">
            <x v="44"/>
          </reference>
        </references>
      </pivotArea>
    </format>
    <format dxfId="823">
      <pivotArea dataOnly="0" labelOnly="1" outline="0" fieldPosition="0">
        <references count="2">
          <reference field="0" count="1" selected="0">
            <x v="51"/>
          </reference>
          <reference field="1" count="1">
            <x v="45"/>
          </reference>
        </references>
      </pivotArea>
    </format>
    <format dxfId="822">
      <pivotArea dataOnly="0" labelOnly="1" outline="0" fieldPosition="0">
        <references count="2">
          <reference field="0" count="1" selected="0">
            <x v="52"/>
          </reference>
          <reference field="1" count="1">
            <x v="46"/>
          </reference>
        </references>
      </pivotArea>
    </format>
    <format dxfId="821">
      <pivotArea dataOnly="0" labelOnly="1" outline="0" fieldPosition="0">
        <references count="2">
          <reference field="0" count="1" selected="0">
            <x v="53"/>
          </reference>
          <reference field="1" count="1">
            <x v="47"/>
          </reference>
        </references>
      </pivotArea>
    </format>
    <format dxfId="820">
      <pivotArea dataOnly="0" labelOnly="1" outline="0" fieldPosition="0">
        <references count="2">
          <reference field="0" count="1" selected="0">
            <x v="54"/>
          </reference>
          <reference field="1" count="1">
            <x v="48"/>
          </reference>
        </references>
      </pivotArea>
    </format>
    <format dxfId="819">
      <pivotArea dataOnly="0" labelOnly="1" outline="0" fieldPosition="0">
        <references count="2">
          <reference field="0" count="1" selected="0">
            <x v="55"/>
          </reference>
          <reference field="1" count="1">
            <x v="49"/>
          </reference>
        </references>
      </pivotArea>
    </format>
    <format dxfId="818">
      <pivotArea dataOnly="0" labelOnly="1" outline="0" fieldPosition="0">
        <references count="2">
          <reference field="0" count="1" selected="0">
            <x v="56"/>
          </reference>
          <reference field="1" count="1">
            <x v="50"/>
          </reference>
        </references>
      </pivotArea>
    </format>
    <format dxfId="817">
      <pivotArea dataOnly="0" labelOnly="1" outline="0" fieldPosition="0">
        <references count="2">
          <reference field="0" count="1" selected="0">
            <x v="57"/>
          </reference>
          <reference field="1" count="1">
            <x v="51"/>
          </reference>
        </references>
      </pivotArea>
    </format>
    <format dxfId="816">
      <pivotArea dataOnly="0" labelOnly="1" outline="0" fieldPosition="0">
        <references count="2">
          <reference field="0" count="1" selected="0">
            <x v="58"/>
          </reference>
          <reference field="1" count="1">
            <x v="52"/>
          </reference>
        </references>
      </pivotArea>
    </format>
    <format dxfId="815">
      <pivotArea dataOnly="0" labelOnly="1" outline="0" fieldPosition="0">
        <references count="2">
          <reference field="0" count="1" selected="0">
            <x v="59"/>
          </reference>
          <reference field="1" count="1">
            <x v="53"/>
          </reference>
        </references>
      </pivotArea>
    </format>
    <format dxfId="814">
      <pivotArea dataOnly="0" labelOnly="1" outline="0" fieldPosition="0">
        <references count="2">
          <reference field="0" count="1" selected="0">
            <x v="60"/>
          </reference>
          <reference field="1" count="1">
            <x v="54"/>
          </reference>
        </references>
      </pivotArea>
    </format>
    <format dxfId="813">
      <pivotArea dataOnly="0" labelOnly="1" outline="0" fieldPosition="0">
        <references count="2">
          <reference field="0" count="1" selected="0">
            <x v="61"/>
          </reference>
          <reference field="1" count="1">
            <x v="55"/>
          </reference>
        </references>
      </pivotArea>
    </format>
    <format dxfId="812">
      <pivotArea dataOnly="0" labelOnly="1" outline="0" fieldPosition="0">
        <references count="2">
          <reference field="0" count="1" selected="0">
            <x v="62"/>
          </reference>
          <reference field="1" count="1">
            <x v="56"/>
          </reference>
        </references>
      </pivotArea>
    </format>
    <format dxfId="811">
      <pivotArea dataOnly="0" labelOnly="1" outline="0" fieldPosition="0">
        <references count="2">
          <reference field="0" count="1" selected="0">
            <x v="63"/>
          </reference>
          <reference field="1" count="1">
            <x v="57"/>
          </reference>
        </references>
      </pivotArea>
    </format>
    <format dxfId="810">
      <pivotArea dataOnly="0" labelOnly="1" outline="0" fieldPosition="0">
        <references count="2">
          <reference field="0" count="1" selected="0">
            <x v="64"/>
          </reference>
          <reference field="1" count="1">
            <x v="58"/>
          </reference>
        </references>
      </pivotArea>
    </format>
    <format dxfId="809">
      <pivotArea dataOnly="0" labelOnly="1" outline="0" fieldPosition="0">
        <references count="2">
          <reference field="0" count="1" selected="0">
            <x v="65"/>
          </reference>
          <reference field="1" count="1">
            <x v="59"/>
          </reference>
        </references>
      </pivotArea>
    </format>
    <format dxfId="808">
      <pivotArea dataOnly="0" labelOnly="1" outline="0" fieldPosition="0">
        <references count="2">
          <reference field="0" count="1" selected="0">
            <x v="66"/>
          </reference>
          <reference field="1" count="1">
            <x v="59"/>
          </reference>
        </references>
      </pivotArea>
    </format>
    <format dxfId="807">
      <pivotArea dataOnly="0" labelOnly="1" outline="0" fieldPosition="0">
        <references count="2">
          <reference field="0" count="1" selected="0">
            <x v="67"/>
          </reference>
          <reference field="1" count="1">
            <x v="60"/>
          </reference>
        </references>
      </pivotArea>
    </format>
    <format dxfId="806">
      <pivotArea dataOnly="0" labelOnly="1" outline="0" fieldPosition="0">
        <references count="2">
          <reference field="0" count="1" selected="0">
            <x v="68"/>
          </reference>
          <reference field="1" count="1">
            <x v="61"/>
          </reference>
        </references>
      </pivotArea>
    </format>
    <format dxfId="805">
      <pivotArea dataOnly="0" labelOnly="1" outline="0" fieldPosition="0">
        <references count="2">
          <reference field="0" count="1" selected="0">
            <x v="69"/>
          </reference>
          <reference field="1" count="1">
            <x v="62"/>
          </reference>
        </references>
      </pivotArea>
    </format>
    <format dxfId="804">
      <pivotArea dataOnly="0" labelOnly="1" outline="0" fieldPosition="0">
        <references count="2">
          <reference field="0" count="1" selected="0">
            <x v="70"/>
          </reference>
          <reference field="1" count="1">
            <x v="62"/>
          </reference>
        </references>
      </pivotArea>
    </format>
    <format dxfId="803">
      <pivotArea dataOnly="0" labelOnly="1" outline="0" fieldPosition="0">
        <references count="2">
          <reference field="0" count="1" selected="0">
            <x v="71"/>
          </reference>
          <reference field="1" count="1">
            <x v="63"/>
          </reference>
        </references>
      </pivotArea>
    </format>
    <format dxfId="802">
      <pivotArea dataOnly="0" labelOnly="1" outline="0" fieldPosition="0">
        <references count="2">
          <reference field="0" count="1" selected="0">
            <x v="72"/>
          </reference>
          <reference field="1" count="1">
            <x v="64"/>
          </reference>
        </references>
      </pivotArea>
    </format>
    <format dxfId="801">
      <pivotArea dataOnly="0" labelOnly="1" outline="0" fieldPosition="0">
        <references count="2">
          <reference field="0" count="1" selected="0">
            <x v="73"/>
          </reference>
          <reference field="1" count="1">
            <x v="65"/>
          </reference>
        </references>
      </pivotArea>
    </format>
    <format dxfId="800">
      <pivotArea dataOnly="0" labelOnly="1" outline="0" fieldPosition="0">
        <references count="2">
          <reference field="0" count="1" selected="0">
            <x v="74"/>
          </reference>
          <reference field="1" count="1">
            <x v="66"/>
          </reference>
        </references>
      </pivotArea>
    </format>
    <format dxfId="799">
      <pivotArea dataOnly="0" labelOnly="1" outline="0" fieldPosition="0">
        <references count="2">
          <reference field="0" count="1" selected="0">
            <x v="75"/>
          </reference>
          <reference field="1" count="1">
            <x v="67"/>
          </reference>
        </references>
      </pivotArea>
    </format>
    <format dxfId="798">
      <pivotArea dataOnly="0" labelOnly="1" outline="0" fieldPosition="0">
        <references count="2">
          <reference field="0" count="1" selected="0">
            <x v="76"/>
          </reference>
          <reference field="1" count="1">
            <x v="68"/>
          </reference>
        </references>
      </pivotArea>
    </format>
    <format dxfId="797">
      <pivotArea dataOnly="0" labelOnly="1" outline="0" fieldPosition="0">
        <references count="2">
          <reference field="0" count="1" selected="0">
            <x v="77"/>
          </reference>
          <reference field="1" count="1">
            <x v="69"/>
          </reference>
        </references>
      </pivotArea>
    </format>
    <format dxfId="796">
      <pivotArea dataOnly="0" labelOnly="1" outline="0" fieldPosition="0">
        <references count="2">
          <reference field="0" count="1" selected="0">
            <x v="78"/>
          </reference>
          <reference field="1" count="1">
            <x v="70"/>
          </reference>
        </references>
      </pivotArea>
    </format>
    <format dxfId="795">
      <pivotArea dataOnly="0" labelOnly="1" outline="0" fieldPosition="0">
        <references count="2">
          <reference field="0" count="1" selected="0">
            <x v="79"/>
          </reference>
          <reference field="1" count="1">
            <x v="71"/>
          </reference>
        </references>
      </pivotArea>
    </format>
    <format dxfId="794">
      <pivotArea dataOnly="0" labelOnly="1" outline="0" fieldPosition="0">
        <references count="2">
          <reference field="0" count="1" selected="0">
            <x v="1"/>
          </reference>
          <reference field="1" count="1">
            <x v="4"/>
          </reference>
        </references>
      </pivotArea>
    </format>
    <format dxfId="793">
      <pivotArea dataOnly="0" labelOnly="1" outline="0" fieldPosition="0">
        <references count="2">
          <reference field="0" count="1" selected="0">
            <x v="2"/>
          </reference>
          <reference field="1" count="1">
            <x v="29"/>
          </reference>
        </references>
      </pivotArea>
    </format>
    <format dxfId="792">
      <pivotArea dataOnly="0" labelOnly="1" outline="0" fieldPosition="0">
        <references count="2">
          <reference field="0" count="1" selected="0">
            <x v="3"/>
          </reference>
          <reference field="1" count="1">
            <x v="24"/>
          </reference>
        </references>
      </pivotArea>
    </format>
    <format dxfId="791">
      <pivotArea dataOnly="0" labelOnly="1" outline="0" fieldPosition="0">
        <references count="2">
          <reference field="0" count="1" selected="0">
            <x v="4"/>
          </reference>
          <reference field="1" count="1">
            <x v="15"/>
          </reference>
        </references>
      </pivotArea>
    </format>
    <format dxfId="790">
      <pivotArea dataOnly="0" labelOnly="1" outline="0" fieldPosition="0">
        <references count="2">
          <reference field="0" count="1" selected="0">
            <x v="5"/>
          </reference>
          <reference field="1" count="1">
            <x v="15"/>
          </reference>
        </references>
      </pivotArea>
    </format>
    <format dxfId="789">
      <pivotArea dataOnly="0" labelOnly="1" outline="0" fieldPosition="0">
        <references count="2">
          <reference field="0" count="1" selected="0">
            <x v="6"/>
          </reference>
          <reference field="1" count="1">
            <x v="12"/>
          </reference>
        </references>
      </pivotArea>
    </format>
    <format dxfId="788">
      <pivotArea dataOnly="0" labelOnly="1" outline="0" fieldPosition="0">
        <references count="2">
          <reference field="0" count="1" selected="0">
            <x v="7"/>
          </reference>
          <reference field="1" count="1">
            <x v="10"/>
          </reference>
        </references>
      </pivotArea>
    </format>
    <format dxfId="787">
      <pivotArea dataOnly="0" labelOnly="1" outline="0" fieldPosition="0">
        <references count="2">
          <reference field="0" count="1" selected="0">
            <x v="8"/>
          </reference>
          <reference field="1" count="1">
            <x v="9"/>
          </reference>
        </references>
      </pivotArea>
    </format>
    <format dxfId="786">
      <pivotArea dataOnly="0" labelOnly="1" outline="0" fieldPosition="0">
        <references count="2">
          <reference field="0" count="1" selected="0">
            <x v="9"/>
          </reference>
          <reference field="1" count="1">
            <x v="1"/>
          </reference>
        </references>
      </pivotArea>
    </format>
    <format dxfId="785">
      <pivotArea dataOnly="0" labelOnly="1" outline="0" fieldPosition="0">
        <references count="2">
          <reference field="0" count="1" selected="0">
            <x v="10"/>
          </reference>
          <reference field="1" count="1">
            <x v="1"/>
          </reference>
        </references>
      </pivotArea>
    </format>
    <format dxfId="784">
      <pivotArea dataOnly="0" labelOnly="1" outline="0" fieldPosition="0">
        <references count="2">
          <reference field="0" count="1" selected="0">
            <x v="11"/>
          </reference>
          <reference field="1" count="1">
            <x v="25"/>
          </reference>
        </references>
      </pivotArea>
    </format>
    <format dxfId="783">
      <pivotArea dataOnly="0" labelOnly="1" outline="0" fieldPosition="0">
        <references count="2">
          <reference field="0" count="1" selected="0">
            <x v="12"/>
          </reference>
          <reference field="1" count="1">
            <x v="3"/>
          </reference>
        </references>
      </pivotArea>
    </format>
    <format dxfId="782">
      <pivotArea dataOnly="0" labelOnly="1" outline="0" fieldPosition="0">
        <references count="2">
          <reference field="0" count="1" selected="0">
            <x v="13"/>
          </reference>
          <reference field="1" count="1">
            <x v="13"/>
          </reference>
        </references>
      </pivotArea>
    </format>
    <format dxfId="781">
      <pivotArea dataOnly="0" labelOnly="1" outline="0" fieldPosition="0">
        <references count="2">
          <reference field="0" count="1" selected="0">
            <x v="14"/>
          </reference>
          <reference field="1" count="1">
            <x v="8"/>
          </reference>
        </references>
      </pivotArea>
    </format>
    <format dxfId="780">
      <pivotArea dataOnly="0" labelOnly="1" outline="0" fieldPosition="0">
        <references count="2">
          <reference field="0" count="1" selected="0">
            <x v="15"/>
          </reference>
          <reference field="1" count="1">
            <x v="28"/>
          </reference>
        </references>
      </pivotArea>
    </format>
    <format dxfId="779">
      <pivotArea dataOnly="0" labelOnly="1" outline="0" fieldPosition="0">
        <references count="2">
          <reference field="0" count="1" selected="0">
            <x v="16"/>
          </reference>
          <reference field="1" count="1">
            <x v="11"/>
          </reference>
        </references>
      </pivotArea>
    </format>
    <format dxfId="778">
      <pivotArea dataOnly="0" labelOnly="1" outline="0" fieldPosition="0">
        <references count="2">
          <reference field="0" count="1" selected="0">
            <x v="17"/>
          </reference>
          <reference field="1" count="1">
            <x v="26"/>
          </reference>
        </references>
      </pivotArea>
    </format>
    <format dxfId="777">
      <pivotArea dataOnly="0" labelOnly="1" outline="0" fieldPosition="0">
        <references count="2">
          <reference field="0" count="1" selected="0">
            <x v="18"/>
          </reference>
          <reference field="1" count="1">
            <x v="31"/>
          </reference>
        </references>
      </pivotArea>
    </format>
    <format dxfId="776">
      <pivotArea dataOnly="0" labelOnly="1" outline="0" fieldPosition="0">
        <references count="2">
          <reference field="0" count="1" selected="0">
            <x v="19"/>
          </reference>
          <reference field="1" count="1">
            <x v="31"/>
          </reference>
        </references>
      </pivotArea>
    </format>
    <format dxfId="775">
      <pivotArea dataOnly="0" labelOnly="1" outline="0" fieldPosition="0">
        <references count="2">
          <reference field="0" count="1" selected="0">
            <x v="20"/>
          </reference>
          <reference field="1" count="1">
            <x v="2"/>
          </reference>
        </references>
      </pivotArea>
    </format>
    <format dxfId="774">
      <pivotArea dataOnly="0" labelOnly="1" outline="0" fieldPosition="0">
        <references count="2">
          <reference field="0" count="1" selected="0">
            <x v="21"/>
          </reference>
          <reference field="1" count="1">
            <x v="30"/>
          </reference>
        </references>
      </pivotArea>
    </format>
    <format dxfId="773">
      <pivotArea dataOnly="0" labelOnly="1" outline="0" fieldPosition="0">
        <references count="2">
          <reference field="0" count="1" selected="0">
            <x v="22"/>
          </reference>
          <reference field="1" count="1">
            <x v="22"/>
          </reference>
        </references>
      </pivotArea>
    </format>
    <format dxfId="772">
      <pivotArea dataOnly="0" labelOnly="1" outline="0" fieldPosition="0">
        <references count="2">
          <reference field="0" count="1" selected="0">
            <x v="23"/>
          </reference>
          <reference field="1" count="1">
            <x v="22"/>
          </reference>
        </references>
      </pivotArea>
    </format>
    <format dxfId="771">
      <pivotArea dataOnly="0" labelOnly="1" outline="0" fieldPosition="0">
        <references count="2">
          <reference field="0" count="1" selected="0">
            <x v="24"/>
          </reference>
          <reference field="1" count="1">
            <x v="22"/>
          </reference>
        </references>
      </pivotArea>
    </format>
    <format dxfId="770">
      <pivotArea dataOnly="0" labelOnly="1" outline="0" fieldPosition="0">
        <references count="2">
          <reference field="0" count="1" selected="0">
            <x v="25"/>
          </reference>
          <reference field="1" count="1">
            <x v="22"/>
          </reference>
        </references>
      </pivotArea>
    </format>
    <format dxfId="769">
      <pivotArea dataOnly="0" labelOnly="1" outline="0" fieldPosition="0">
        <references count="2">
          <reference field="0" count="1" selected="0">
            <x v="26"/>
          </reference>
          <reference field="1" count="1">
            <x v="23"/>
          </reference>
        </references>
      </pivotArea>
    </format>
    <format dxfId="768">
      <pivotArea dataOnly="0" labelOnly="1" outline="0" fieldPosition="0">
        <references count="2">
          <reference field="0" count="1" selected="0">
            <x v="27"/>
          </reference>
          <reference field="1" count="1">
            <x v="5"/>
          </reference>
        </references>
      </pivotArea>
    </format>
    <format dxfId="767">
      <pivotArea dataOnly="0" labelOnly="1" outline="0" fieldPosition="0">
        <references count="2">
          <reference field="0" count="1" selected="0">
            <x v="28"/>
          </reference>
          <reference field="1" count="1">
            <x v="17"/>
          </reference>
        </references>
      </pivotArea>
    </format>
    <format dxfId="766">
      <pivotArea dataOnly="0" labelOnly="1" outline="0" fieldPosition="0">
        <references count="2">
          <reference field="0" count="1" selected="0">
            <x v="29"/>
          </reference>
          <reference field="1" count="1">
            <x v="18"/>
          </reference>
        </references>
      </pivotArea>
    </format>
    <format dxfId="765">
      <pivotArea dataOnly="0" labelOnly="1" outline="0" fieldPosition="0">
        <references count="2">
          <reference field="0" count="1" selected="0">
            <x v="30"/>
          </reference>
          <reference field="1" count="1">
            <x v="7"/>
          </reference>
        </references>
      </pivotArea>
    </format>
    <format dxfId="764">
      <pivotArea dataOnly="0" labelOnly="1" outline="0" fieldPosition="0">
        <references count="2">
          <reference field="0" count="1" selected="0">
            <x v="31"/>
          </reference>
          <reference field="1" count="1">
            <x v="20"/>
          </reference>
        </references>
      </pivotArea>
    </format>
    <format dxfId="763">
      <pivotArea dataOnly="0" labelOnly="1" outline="0" fieldPosition="0">
        <references count="2">
          <reference field="0" count="1" selected="0">
            <x v="32"/>
          </reference>
          <reference field="1" count="1">
            <x v="32"/>
          </reference>
        </references>
      </pivotArea>
    </format>
    <format dxfId="762">
      <pivotArea dataOnly="0" labelOnly="1" outline="0" fieldPosition="0">
        <references count="2">
          <reference field="0" count="1" selected="0">
            <x v="33"/>
          </reference>
          <reference field="1" count="1">
            <x v="21"/>
          </reference>
        </references>
      </pivotArea>
    </format>
    <format dxfId="761">
      <pivotArea dataOnly="0" labelOnly="1" outline="0" fieldPosition="0">
        <references count="2">
          <reference field="0" count="1" selected="0">
            <x v="34"/>
          </reference>
          <reference field="1" count="1">
            <x v="19"/>
          </reference>
        </references>
      </pivotArea>
    </format>
    <format dxfId="760">
      <pivotArea dataOnly="0" labelOnly="1" outline="0" fieldPosition="0">
        <references count="2">
          <reference field="0" count="1" selected="0">
            <x v="35"/>
          </reference>
          <reference field="1" count="1">
            <x v="33"/>
          </reference>
        </references>
      </pivotArea>
    </format>
    <format dxfId="759">
      <pivotArea dataOnly="0" labelOnly="1" outline="0" fieldPosition="0">
        <references count="2">
          <reference field="0" count="1" selected="0">
            <x v="36"/>
          </reference>
          <reference field="1" count="1">
            <x v="14"/>
          </reference>
        </references>
      </pivotArea>
    </format>
    <format dxfId="758">
      <pivotArea dataOnly="0" labelOnly="1" outline="0" fieldPosition="0">
        <references count="2">
          <reference field="0" count="1" selected="0">
            <x v="37"/>
          </reference>
          <reference field="1" count="1">
            <x v="27"/>
          </reference>
        </references>
      </pivotArea>
    </format>
    <format dxfId="757">
      <pivotArea dataOnly="0" labelOnly="1" outline="0" fieldPosition="0">
        <references count="2">
          <reference field="0" count="1" selected="0">
            <x v="38"/>
          </reference>
          <reference field="1" count="1">
            <x v="16"/>
          </reference>
        </references>
      </pivotArea>
    </format>
    <format dxfId="756">
      <pivotArea dataOnly="0" labelOnly="1" outline="0" fieldPosition="0">
        <references count="2">
          <reference field="0" count="1" selected="0">
            <x v="39"/>
          </reference>
          <reference field="1" count="1">
            <x v="6"/>
          </reference>
        </references>
      </pivotArea>
    </format>
    <format dxfId="755">
      <pivotArea dataOnly="0" labelOnly="1" outline="0" fieldPosition="0">
        <references count="2">
          <reference field="0" count="1" selected="0">
            <x v="40"/>
          </reference>
          <reference field="1" count="1">
            <x v="34"/>
          </reference>
        </references>
      </pivotArea>
    </format>
    <format dxfId="754">
      <pivotArea dataOnly="0" labelOnly="1" outline="0" fieldPosition="0">
        <references count="2">
          <reference field="0" count="1" selected="0">
            <x v="41"/>
          </reference>
          <reference field="1" count="1">
            <x v="35"/>
          </reference>
        </references>
      </pivotArea>
    </format>
    <format dxfId="753">
      <pivotArea dataOnly="0" labelOnly="1" outline="0" fieldPosition="0">
        <references count="2">
          <reference field="0" count="1" selected="0">
            <x v="42"/>
          </reference>
          <reference field="1" count="1">
            <x v="36"/>
          </reference>
        </references>
      </pivotArea>
    </format>
    <format dxfId="752">
      <pivotArea dataOnly="0" labelOnly="1" outline="0" fieldPosition="0">
        <references count="2">
          <reference field="0" count="1" selected="0">
            <x v="43"/>
          </reference>
          <reference field="1" count="1">
            <x v="37"/>
          </reference>
        </references>
      </pivotArea>
    </format>
    <format dxfId="751">
      <pivotArea dataOnly="0" labelOnly="1" outline="0" fieldPosition="0">
        <references count="2">
          <reference field="0" count="1" selected="0">
            <x v="44"/>
          </reference>
          <reference field="1" count="1">
            <x v="38"/>
          </reference>
        </references>
      </pivotArea>
    </format>
    <format dxfId="750">
      <pivotArea dataOnly="0" labelOnly="1" outline="0" fieldPosition="0">
        <references count="2">
          <reference field="0" count="1" selected="0">
            <x v="45"/>
          </reference>
          <reference field="1" count="1">
            <x v="39"/>
          </reference>
        </references>
      </pivotArea>
    </format>
    <format dxfId="749">
      <pivotArea dataOnly="0" labelOnly="1" outline="0" fieldPosition="0">
        <references count="2">
          <reference field="0" count="1" selected="0">
            <x v="46"/>
          </reference>
          <reference field="1" count="1">
            <x v="40"/>
          </reference>
        </references>
      </pivotArea>
    </format>
    <format dxfId="748">
      <pivotArea dataOnly="0" labelOnly="1" outline="0" fieldPosition="0">
        <references count="2">
          <reference field="0" count="1" selected="0">
            <x v="47"/>
          </reference>
          <reference field="1" count="1">
            <x v="41"/>
          </reference>
        </references>
      </pivotArea>
    </format>
    <format dxfId="747">
      <pivotArea dataOnly="0" labelOnly="1" outline="0" fieldPosition="0">
        <references count="2">
          <reference field="0" count="1" selected="0">
            <x v="48"/>
          </reference>
          <reference field="1" count="1">
            <x v="42"/>
          </reference>
        </references>
      </pivotArea>
    </format>
    <format dxfId="746">
      <pivotArea dataOnly="0" labelOnly="1" outline="0" fieldPosition="0">
        <references count="2">
          <reference field="0" count="1" selected="0">
            <x v="49"/>
          </reference>
          <reference field="1" count="1">
            <x v="43"/>
          </reference>
        </references>
      </pivotArea>
    </format>
    <format dxfId="745">
      <pivotArea dataOnly="0" labelOnly="1" outline="0" fieldPosition="0">
        <references count="2">
          <reference field="0" count="1" selected="0">
            <x v="50"/>
          </reference>
          <reference field="1" count="1">
            <x v="44"/>
          </reference>
        </references>
      </pivotArea>
    </format>
    <format dxfId="744">
      <pivotArea dataOnly="0" labelOnly="1" outline="0" fieldPosition="0">
        <references count="2">
          <reference field="0" count="1" selected="0">
            <x v="51"/>
          </reference>
          <reference field="1" count="1">
            <x v="45"/>
          </reference>
        </references>
      </pivotArea>
    </format>
    <format dxfId="743">
      <pivotArea dataOnly="0" labelOnly="1" outline="0" fieldPosition="0">
        <references count="2">
          <reference field="0" count="1" selected="0">
            <x v="52"/>
          </reference>
          <reference field="1" count="1">
            <x v="46"/>
          </reference>
        </references>
      </pivotArea>
    </format>
    <format dxfId="742">
      <pivotArea dataOnly="0" labelOnly="1" outline="0" fieldPosition="0">
        <references count="2">
          <reference field="0" count="1" selected="0">
            <x v="53"/>
          </reference>
          <reference field="1" count="1">
            <x v="47"/>
          </reference>
        </references>
      </pivotArea>
    </format>
    <format dxfId="741">
      <pivotArea dataOnly="0" labelOnly="1" outline="0" fieldPosition="0">
        <references count="2">
          <reference field="0" count="1" selected="0">
            <x v="54"/>
          </reference>
          <reference field="1" count="1">
            <x v="48"/>
          </reference>
        </references>
      </pivotArea>
    </format>
    <format dxfId="740">
      <pivotArea dataOnly="0" labelOnly="1" outline="0" fieldPosition="0">
        <references count="2">
          <reference field="0" count="1" selected="0">
            <x v="55"/>
          </reference>
          <reference field="1" count="1">
            <x v="49"/>
          </reference>
        </references>
      </pivotArea>
    </format>
    <format dxfId="739">
      <pivotArea dataOnly="0" labelOnly="1" outline="0" fieldPosition="0">
        <references count="2">
          <reference field="0" count="1" selected="0">
            <x v="56"/>
          </reference>
          <reference field="1" count="1">
            <x v="50"/>
          </reference>
        </references>
      </pivotArea>
    </format>
    <format dxfId="738">
      <pivotArea dataOnly="0" labelOnly="1" outline="0" fieldPosition="0">
        <references count="2">
          <reference field="0" count="1" selected="0">
            <x v="57"/>
          </reference>
          <reference field="1" count="1">
            <x v="51"/>
          </reference>
        </references>
      </pivotArea>
    </format>
    <format dxfId="737">
      <pivotArea dataOnly="0" labelOnly="1" outline="0" fieldPosition="0">
        <references count="2">
          <reference field="0" count="1" selected="0">
            <x v="58"/>
          </reference>
          <reference field="1" count="1">
            <x v="52"/>
          </reference>
        </references>
      </pivotArea>
    </format>
    <format dxfId="736">
      <pivotArea dataOnly="0" labelOnly="1" outline="0" fieldPosition="0">
        <references count="2">
          <reference field="0" count="1" selected="0">
            <x v="59"/>
          </reference>
          <reference field="1" count="1">
            <x v="53"/>
          </reference>
        </references>
      </pivotArea>
    </format>
    <format dxfId="735">
      <pivotArea dataOnly="0" labelOnly="1" outline="0" fieldPosition="0">
        <references count="2">
          <reference field="0" count="1" selected="0">
            <x v="60"/>
          </reference>
          <reference field="1" count="1">
            <x v="54"/>
          </reference>
        </references>
      </pivotArea>
    </format>
    <format dxfId="734">
      <pivotArea dataOnly="0" labelOnly="1" outline="0" fieldPosition="0">
        <references count="2">
          <reference field="0" count="1" selected="0">
            <x v="61"/>
          </reference>
          <reference field="1" count="1">
            <x v="55"/>
          </reference>
        </references>
      </pivotArea>
    </format>
    <format dxfId="733">
      <pivotArea dataOnly="0" labelOnly="1" outline="0" fieldPosition="0">
        <references count="2">
          <reference field="0" count="1" selected="0">
            <x v="62"/>
          </reference>
          <reference field="1" count="1">
            <x v="56"/>
          </reference>
        </references>
      </pivotArea>
    </format>
    <format dxfId="732">
      <pivotArea dataOnly="0" labelOnly="1" outline="0" fieldPosition="0">
        <references count="2">
          <reference field="0" count="1" selected="0">
            <x v="63"/>
          </reference>
          <reference field="1" count="1">
            <x v="57"/>
          </reference>
        </references>
      </pivotArea>
    </format>
    <format dxfId="731">
      <pivotArea dataOnly="0" labelOnly="1" outline="0" fieldPosition="0">
        <references count="2">
          <reference field="0" count="1" selected="0">
            <x v="64"/>
          </reference>
          <reference field="1" count="1">
            <x v="58"/>
          </reference>
        </references>
      </pivotArea>
    </format>
    <format dxfId="730">
      <pivotArea dataOnly="0" labelOnly="1" outline="0" fieldPosition="0">
        <references count="2">
          <reference field="0" count="1" selected="0">
            <x v="65"/>
          </reference>
          <reference field="1" count="1">
            <x v="59"/>
          </reference>
        </references>
      </pivotArea>
    </format>
    <format dxfId="729">
      <pivotArea dataOnly="0" labelOnly="1" outline="0" fieldPosition="0">
        <references count="2">
          <reference field="0" count="1" selected="0">
            <x v="66"/>
          </reference>
          <reference field="1" count="1">
            <x v="59"/>
          </reference>
        </references>
      </pivotArea>
    </format>
    <format dxfId="728">
      <pivotArea dataOnly="0" labelOnly="1" outline="0" fieldPosition="0">
        <references count="2">
          <reference field="0" count="1" selected="0">
            <x v="67"/>
          </reference>
          <reference field="1" count="1">
            <x v="60"/>
          </reference>
        </references>
      </pivotArea>
    </format>
    <format dxfId="727">
      <pivotArea dataOnly="0" labelOnly="1" outline="0" fieldPosition="0">
        <references count="2">
          <reference field="0" count="1" selected="0">
            <x v="68"/>
          </reference>
          <reference field="1" count="1">
            <x v="61"/>
          </reference>
        </references>
      </pivotArea>
    </format>
    <format dxfId="726">
      <pivotArea dataOnly="0" labelOnly="1" outline="0" fieldPosition="0">
        <references count="2">
          <reference field="0" count="1" selected="0">
            <x v="69"/>
          </reference>
          <reference field="1" count="1">
            <x v="62"/>
          </reference>
        </references>
      </pivotArea>
    </format>
    <format dxfId="725">
      <pivotArea dataOnly="0" labelOnly="1" outline="0" fieldPosition="0">
        <references count="2">
          <reference field="0" count="1" selected="0">
            <x v="70"/>
          </reference>
          <reference field="1" count="1">
            <x v="62"/>
          </reference>
        </references>
      </pivotArea>
    </format>
    <format dxfId="724">
      <pivotArea dataOnly="0" labelOnly="1" outline="0" fieldPosition="0">
        <references count="2">
          <reference field="0" count="1" selected="0">
            <x v="71"/>
          </reference>
          <reference field="1" count="1">
            <x v="63"/>
          </reference>
        </references>
      </pivotArea>
    </format>
    <format dxfId="723">
      <pivotArea dataOnly="0" labelOnly="1" outline="0" fieldPosition="0">
        <references count="2">
          <reference field="0" count="1" selected="0">
            <x v="72"/>
          </reference>
          <reference field="1" count="1">
            <x v="64"/>
          </reference>
        </references>
      </pivotArea>
    </format>
    <format dxfId="722">
      <pivotArea dataOnly="0" labelOnly="1" outline="0" fieldPosition="0">
        <references count="2">
          <reference field="0" count="1" selected="0">
            <x v="73"/>
          </reference>
          <reference field="1" count="1">
            <x v="65"/>
          </reference>
        </references>
      </pivotArea>
    </format>
    <format dxfId="721">
      <pivotArea dataOnly="0" labelOnly="1" outline="0" fieldPosition="0">
        <references count="2">
          <reference field="0" count="1" selected="0">
            <x v="74"/>
          </reference>
          <reference field="1" count="1">
            <x v="66"/>
          </reference>
        </references>
      </pivotArea>
    </format>
    <format dxfId="720">
      <pivotArea dataOnly="0" labelOnly="1" outline="0" fieldPosition="0">
        <references count="2">
          <reference field="0" count="1" selected="0">
            <x v="75"/>
          </reference>
          <reference field="1" count="1">
            <x v="67"/>
          </reference>
        </references>
      </pivotArea>
    </format>
    <format dxfId="719">
      <pivotArea dataOnly="0" labelOnly="1" outline="0" fieldPosition="0">
        <references count="2">
          <reference field="0" count="1" selected="0">
            <x v="76"/>
          </reference>
          <reference field="1" count="1">
            <x v="68"/>
          </reference>
        </references>
      </pivotArea>
    </format>
    <format dxfId="718">
      <pivotArea dataOnly="0" labelOnly="1" outline="0" fieldPosition="0">
        <references count="2">
          <reference field="0" count="1" selected="0">
            <x v="77"/>
          </reference>
          <reference field="1" count="1">
            <x v="69"/>
          </reference>
        </references>
      </pivotArea>
    </format>
    <format dxfId="717">
      <pivotArea dataOnly="0" labelOnly="1" outline="0" fieldPosition="0">
        <references count="2">
          <reference field="0" count="1" selected="0">
            <x v="78"/>
          </reference>
          <reference field="1" count="1">
            <x v="70"/>
          </reference>
        </references>
      </pivotArea>
    </format>
    <format dxfId="716">
      <pivotArea dataOnly="0" labelOnly="1" outline="0" fieldPosition="0">
        <references count="2">
          <reference field="0" count="1" selected="0">
            <x v="79"/>
          </reference>
          <reference field="1" count="1">
            <x v="71"/>
          </reference>
        </references>
      </pivotArea>
    </format>
    <format dxfId="715">
      <pivotArea dataOnly="0" labelOnly="1" outline="0" fieldPosition="0">
        <references count="2">
          <reference field="0" count="1" selected="0">
            <x v="17"/>
          </reference>
          <reference field="1" count="1">
            <x v="77"/>
          </reference>
        </references>
      </pivotArea>
    </format>
    <format dxfId="714">
      <pivotArea dataOnly="0" labelOnly="1" outline="0" fieldPosition="0">
        <references count="2">
          <reference field="0" count="1" selected="0">
            <x v="3"/>
          </reference>
          <reference field="1" count="1">
            <x v="74"/>
          </reference>
        </references>
      </pivotArea>
    </format>
    <format dxfId="713">
      <pivotArea dataOnly="0" labelOnly="1" outline="0" fieldPosition="0">
        <references count="2">
          <reference field="0" count="1" selected="0">
            <x v="4"/>
          </reference>
          <reference field="1" count="1">
            <x v="75"/>
          </reference>
        </references>
      </pivotArea>
    </format>
    <format dxfId="712">
      <pivotArea dataOnly="0" labelOnly="1" outline="0" fieldPosition="0">
        <references count="2">
          <reference field="0" count="1" selected="0">
            <x v="5"/>
          </reference>
          <reference field="1" count="1">
            <x v="76"/>
          </reference>
        </references>
      </pivotArea>
    </format>
    <format dxfId="711">
      <pivotArea dataOnly="0" labelOnly="1" outline="0" fieldPosition="0">
        <references count="2">
          <reference field="0" count="1" selected="0">
            <x v="21"/>
          </reference>
          <reference field="1" count="1">
            <x v="79"/>
          </reference>
        </references>
      </pivotArea>
    </format>
    <format dxfId="710">
      <pivotArea dataOnly="0" labelOnly="1" outline="0" fieldPosition="0">
        <references count="2">
          <reference field="0" count="1" selected="0">
            <x v="22"/>
          </reference>
          <reference field="1" count="1">
            <x v="9"/>
          </reference>
        </references>
      </pivotArea>
    </format>
    <format dxfId="709">
      <pivotArea dataOnly="0" labelOnly="1" outline="0" fieldPosition="0">
        <references count="2">
          <reference field="0" count="1" selected="0">
            <x v="23"/>
          </reference>
          <reference field="1" count="1">
            <x v="9"/>
          </reference>
        </references>
      </pivotArea>
    </format>
    <format dxfId="708">
      <pivotArea dataOnly="0" labelOnly="1" outline="0" fieldPosition="0">
        <references count="2">
          <reference field="0" count="1" selected="0">
            <x v="24"/>
          </reference>
          <reference field="1" count="1">
            <x v="80"/>
          </reference>
        </references>
      </pivotArea>
    </format>
    <format dxfId="707">
      <pivotArea dataOnly="0" labelOnly="1" outline="0" fieldPosition="0">
        <references count="2">
          <reference field="0" count="1" selected="0">
            <x v="27"/>
          </reference>
          <reference field="1" count="1">
            <x v="81"/>
          </reference>
        </references>
      </pivotArea>
    </format>
    <format dxfId="706">
      <pivotArea dataOnly="0" labelOnly="1" outline="0" fieldPosition="0">
        <references count="2">
          <reference field="0" count="1" selected="0">
            <x v="28"/>
          </reference>
          <reference field="1" count="1">
            <x v="17"/>
          </reference>
        </references>
      </pivotArea>
    </format>
    <format dxfId="705">
      <pivotArea dataOnly="0" labelOnly="1" outline="0" fieldPosition="0">
        <references count="2">
          <reference field="0" count="1" selected="0">
            <x v="29"/>
          </reference>
          <reference field="1" count="1">
            <x v="82"/>
          </reference>
        </references>
      </pivotArea>
    </format>
    <format dxfId="704">
      <pivotArea dataOnly="0" labelOnly="1" outline="0" fieldPosition="0">
        <references count="2">
          <reference field="0" count="1" selected="0">
            <x v="30"/>
          </reference>
          <reference field="1" count="1">
            <x v="83"/>
          </reference>
        </references>
      </pivotArea>
    </format>
    <format dxfId="703">
      <pivotArea dataOnly="0" labelOnly="1" outline="0" fieldPosition="0">
        <references count="2">
          <reference field="0" count="1" selected="0">
            <x v="31"/>
          </reference>
          <reference field="1" count="1">
            <x v="84"/>
          </reference>
        </references>
      </pivotArea>
    </format>
    <format dxfId="702">
      <pivotArea dataOnly="0" labelOnly="1" outline="0" fieldPosition="0">
        <references count="2">
          <reference field="0" count="1" selected="0">
            <x v="32"/>
          </reference>
          <reference field="1" count="1">
            <x v="85"/>
          </reference>
        </references>
      </pivotArea>
    </format>
    <format dxfId="701">
      <pivotArea dataOnly="0" labelOnly="1" outline="0" fieldPosition="0">
        <references count="2">
          <reference field="0" count="1" selected="0">
            <x v="33"/>
          </reference>
          <reference field="1" count="1">
            <x v="86"/>
          </reference>
        </references>
      </pivotArea>
    </format>
    <format dxfId="700">
      <pivotArea dataOnly="0" labelOnly="1" outline="0" fieldPosition="0">
        <references count="2">
          <reference field="0" count="1" selected="0">
            <x v="35"/>
          </reference>
          <reference field="1" count="1">
            <x v="88"/>
          </reference>
        </references>
      </pivotArea>
    </format>
    <format dxfId="699">
      <pivotArea dataOnly="0" labelOnly="1" outline="0" fieldPosition="0">
        <references count="1">
          <reference field="1" count="0"/>
        </references>
      </pivotArea>
    </format>
  </formats>
  <pivotTableStyleInfo name="PivotStyleDark11" showRowHeaders="1" showColHeaders="0"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pageSetUpPr fitToPage="1"/>
  </sheetPr>
  <dimension ref="B1:V99"/>
  <sheetViews>
    <sheetView topLeftCell="A16" zoomScaleNormal="100" workbookViewId="0">
      <selection activeCell="C28" sqref="C28"/>
    </sheetView>
  </sheetViews>
  <sheetFormatPr defaultRowHeight="15" x14ac:dyDescent="0.25"/>
  <cols>
    <col min="1" max="1" width="1.7109375" customWidth="1"/>
    <col min="2" max="2" width="12.7109375" bestFit="1" customWidth="1"/>
    <col min="3" max="3" width="88.85546875" customWidth="1"/>
    <col min="4" max="4" width="15.28515625" customWidth="1"/>
    <col min="5" max="5" width="15.7109375" customWidth="1"/>
    <col min="6" max="6" width="21.85546875" customWidth="1"/>
    <col min="7" max="7" width="97.7109375" hidden="1" customWidth="1"/>
    <col min="8" max="8" width="20.7109375" style="47" hidden="1" customWidth="1"/>
    <col min="9" max="9" width="15.5703125" style="47" hidden="1" customWidth="1"/>
    <col min="10" max="10" width="19" style="47" hidden="1" customWidth="1"/>
    <col min="11" max="12" width="9.140625" hidden="1" customWidth="1"/>
    <col min="13" max="13" width="3.85546875" hidden="1" customWidth="1"/>
    <col min="14" max="14" width="9.140625" style="43" hidden="1" customWidth="1"/>
    <col min="15" max="15" width="16.42578125" hidden="1" customWidth="1"/>
    <col min="16" max="16" width="43.42578125" hidden="1" customWidth="1"/>
    <col min="17" max="17" width="26.5703125" hidden="1" customWidth="1"/>
    <col min="18" max="18" width="28.5703125" hidden="1" customWidth="1"/>
    <col min="19" max="19" width="31.140625" hidden="1" customWidth="1"/>
    <col min="20" max="21" width="9.140625" hidden="1" customWidth="1"/>
    <col min="22" max="22" width="10.42578125" hidden="1" customWidth="1"/>
    <col min="23" max="23" width="12.5703125" customWidth="1"/>
    <col min="24" max="32" width="9.140625" customWidth="1"/>
  </cols>
  <sheetData>
    <row r="1" spans="2:22" ht="15.75" thickBot="1" x14ac:dyDescent="0.3"/>
    <row r="2" spans="2:22" ht="62.25" customHeight="1" thickBot="1" x14ac:dyDescent="0.3">
      <c r="B2" s="83" t="s">
        <v>29</v>
      </c>
      <c r="C2" s="84"/>
      <c r="D2" s="85"/>
    </row>
    <row r="3" spans="2:22" ht="15.75" thickBot="1" x14ac:dyDescent="0.3"/>
    <row r="4" spans="2:22" ht="39" customHeight="1" x14ac:dyDescent="0.25">
      <c r="B4" s="92" t="s">
        <v>77</v>
      </c>
      <c r="C4" s="93"/>
      <c r="D4" s="94"/>
    </row>
    <row r="5" spans="2:22" ht="52.5" customHeight="1" thickBot="1" x14ac:dyDescent="0.3">
      <c r="B5" s="86"/>
      <c r="C5" s="87"/>
      <c r="D5" s="88"/>
    </row>
    <row r="6" spans="2:22" ht="36.75" customHeight="1" thickBot="1" x14ac:dyDescent="0.3">
      <c r="B6" s="86"/>
      <c r="C6" s="87"/>
      <c r="D6" s="88"/>
      <c r="F6" s="68" t="s">
        <v>195</v>
      </c>
      <c r="G6" s="47"/>
    </row>
    <row r="7" spans="2:22" ht="3.75" customHeight="1" thickBot="1" x14ac:dyDescent="0.3">
      <c r="B7" s="61"/>
      <c r="C7" s="62"/>
      <c r="D7" s="63"/>
      <c r="G7" s="47"/>
    </row>
    <row r="8" spans="2:22" ht="46.5" customHeight="1" thickBot="1" x14ac:dyDescent="0.3">
      <c r="B8" s="89"/>
      <c r="C8" s="90"/>
      <c r="D8" s="91"/>
      <c r="F8" s="68" t="s">
        <v>196</v>
      </c>
      <c r="G8" s="47"/>
    </row>
    <row r="10" spans="2:22" s="3" customFormat="1" ht="16.5" thickBot="1" x14ac:dyDescent="0.3">
      <c r="H10" s="46"/>
      <c r="I10" s="46"/>
      <c r="J10" s="46"/>
      <c r="N10" s="44"/>
    </row>
    <row r="11" spans="2:22" s="3" customFormat="1" ht="54.75" customHeight="1" thickBot="1" x14ac:dyDescent="0.3">
      <c r="B11" s="36" t="s">
        <v>0</v>
      </c>
      <c r="C11" s="1" t="s">
        <v>76</v>
      </c>
      <c r="D11" s="2" t="s">
        <v>101</v>
      </c>
      <c r="E11" s="2" t="s">
        <v>102</v>
      </c>
      <c r="F11" s="55" t="s">
        <v>164</v>
      </c>
      <c r="G11" s="6" t="s">
        <v>1</v>
      </c>
      <c r="H11" s="46" t="s">
        <v>109</v>
      </c>
      <c r="I11" s="46" t="s">
        <v>110</v>
      </c>
      <c r="J11" s="46" t="s">
        <v>111</v>
      </c>
      <c r="M11" s="44"/>
      <c r="O11" s="46" t="s">
        <v>131</v>
      </c>
      <c r="P11" s="46" t="s">
        <v>133</v>
      </c>
      <c r="Q11" s="46" t="s">
        <v>135</v>
      </c>
      <c r="R11" s="46" t="s">
        <v>132</v>
      </c>
      <c r="S11" s="46" t="s">
        <v>134</v>
      </c>
      <c r="U11" s="3" t="s">
        <v>165</v>
      </c>
      <c r="V11" s="3" t="s">
        <v>166</v>
      </c>
    </row>
    <row r="12" spans="2:22" s="3" customFormat="1" ht="20.100000000000001" customHeight="1" thickBot="1" x14ac:dyDescent="0.3">
      <c r="B12" s="58">
        <f>IF(OR(C12="Nuova scheda",C12=""),"",T12)</f>
        <v>1</v>
      </c>
      <c r="C12" s="21" t="str">
        <f>'1'!A3</f>
        <v>Concorso per l'assunzione di personale</v>
      </c>
      <c r="D12" s="4" t="str">
        <f>'1'!F2</f>
        <v>SI</v>
      </c>
      <c r="E12" s="4" t="str">
        <f>IF(D12="SI",IF('1'!$B$44="Presenti campi non compilati","Errore","OK"),"-")</f>
        <v>OK</v>
      </c>
      <c r="F12" s="56" t="str">
        <f>IF(D12="SI",IF('1'!$A$47&lt;&gt;"","SI","NO"),"-")</f>
        <v>SI</v>
      </c>
      <c r="G12" s="3" t="str">
        <f>IF(OR(C12="Nuova scheda",C12=""),"",M12&amp;" - "&amp;C12)</f>
        <v>01 - Concorso per l'assunzione di personale</v>
      </c>
      <c r="H12" s="50">
        <f>IF(AND(D12="SI",E12="OK"),'1'!$B$24,"Processo non sottoposto a mappatura e valutazione del rischio")</f>
        <v>2.5</v>
      </c>
      <c r="I12" s="50">
        <f>IF(AND(D12="SI",E12="OK"),'1'!$B$40,"")</f>
        <v>1.75</v>
      </c>
      <c r="J12" s="50">
        <f>IF(AND(D12="SI",E12="OK"),'1'!$B$44,"")</f>
        <v>4.375</v>
      </c>
      <c r="L12" s="3">
        <v>1</v>
      </c>
      <c r="M12" s="44" t="str">
        <f>TEXT(L12,"00")</f>
        <v>01</v>
      </c>
      <c r="O12" s="46">
        <f t="shared" ref="O12:O43" si="0">IF(AND(D12="SI",E12="OK"),IF(AND(J12&gt;0,J12&lt;=1),G12,),)</f>
        <v>0</v>
      </c>
      <c r="P12" s="46">
        <f t="shared" ref="P12:P43" si="1">IF(AND(D12="SI",E12="OK"),IF(AND(J12&gt;1,J12&lt;=4),G12,),)</f>
        <v>0</v>
      </c>
      <c r="Q12" s="46" t="str">
        <f t="shared" ref="Q12:Q43" si="2">IF(AND(D12="SI",E12="OK"),IF(AND(J12&gt;4,J12&lt;=9),G12,),)</f>
        <v>01 - Concorso per l'assunzione di personale</v>
      </c>
      <c r="R12" s="46">
        <f t="shared" ref="R12:R43" si="3">IF(AND(D12="SI",E12="OK"),IF(AND(J12&gt;9,J12&lt;=16),G12,),)</f>
        <v>0</v>
      </c>
      <c r="S12" s="46">
        <f t="shared" ref="S12:S43" si="4">IF(AND(D12="SI",E12="OK"),IF(AND(J12&gt;16,J12&lt;=25),G12,),)</f>
        <v>0</v>
      </c>
      <c r="T12" s="3">
        <v>1</v>
      </c>
      <c r="U12" t="str">
        <f>IF(AND(D12="SI",E12="OK",'1'!$A$47&lt;&gt;""),M12&amp;" - "&amp;C12,"")</f>
        <v>01 - Concorso per l'assunzione di personale</v>
      </c>
      <c r="V12" s="3" t="str">
        <f>IF(AND(U12&lt;&gt;"",'1'!$A$47&lt;&gt;""),'1'!$A$47,"")</f>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Al fine di evitare che i bandi siano modellati su caratteristiche specifiche di un determinato potenziale concorrente, i requisiti richiesti dal responsabile del servizio e la tipologia di prove da inserire nel bando, sono definite congiuntamente, dal responsabile dell'ufficio personale, dal segretario generale e dal responsabile del servizio a cui  la risorsa è destinata. Occorre verificare
-l'acquisizione dichiarazione assenza di cause di incompatibilità e inconferibilità
- il rispetto degli obblighi previsti codice di comportamento dell’ente 
-le motivazioni che possano avere determinato la eventuale ridefinizione dei requisiti per la partecipazione 
-le motivazioni che possano avere generato eventuali revoche del bando
-l’incarico componente della commissione esaminatrice
-l’assenza conflitto di interesse
- il rispetto dei vincoli normativi
- il rispetto dei vincoli di spesa
- la conferibilità dell’incarico di componente commissione
- l’adeguatezza dei criteri di accesso
- i requisiti professionali
- il rispetto obblighi di trasparenza  si deve altresì concordare con la commissione di concorso un giorno immediatamente precedente le prove per definire le prove per evitare che ci siano fughe di notizie</v>
      </c>
    </row>
    <row r="13" spans="2:22" s="3" customFormat="1" ht="20.100000000000001" customHeight="1" thickBot="1" x14ac:dyDescent="0.3">
      <c r="B13" s="58">
        <f t="shared" ref="B13:B61" si="5">IF(OR(C13="Nuova scheda",C13=""),"",T13)</f>
        <v>2</v>
      </c>
      <c r="C13" s="21" t="str">
        <f>'2'!A3</f>
        <v xml:space="preserve">Concorso per la progressione in carriera del personale </v>
      </c>
      <c r="D13" s="4" t="str">
        <f>'2'!F2</f>
        <v>SI</v>
      </c>
      <c r="E13" s="4" t="str">
        <f>IF(D13="SI",IF('2'!$B$44="Presenti campi non compilati","Errore","OK"),"-")</f>
        <v>OK</v>
      </c>
      <c r="F13" s="56" t="str">
        <f>IF(D13="SI",IF('2'!$A$47&lt;&gt;"","SI","NO"),"-")</f>
        <v>SI</v>
      </c>
      <c r="G13" s="3" t="str">
        <f t="shared" ref="G13:G61" si="6">IF(OR(C13="Nuova scheda",C13=""),"",M13&amp;" - "&amp;C13)</f>
        <v xml:space="preserve">02 - Concorso per la progressione in carriera del personale </v>
      </c>
      <c r="H13" s="50">
        <f>IF(AND(D13="SI",E13="OK"),'2'!$B$24,"Processo non sottoposto a mappatura e valutazione del rischio")</f>
        <v>2.1666666666666665</v>
      </c>
      <c r="I13" s="50">
        <f>IF(AND(D13="SI",E13="OK"),'2'!$B$40,"")</f>
        <v>1.5</v>
      </c>
      <c r="J13" s="50">
        <f>IF(AND(D13="SI",E13="OK"),'2'!$B$44,"")</f>
        <v>3.25</v>
      </c>
      <c r="L13" s="3">
        <v>2</v>
      </c>
      <c r="M13" s="44" t="str">
        <f t="shared" ref="M13:M61" si="7">IF(L13&lt;&gt;0,TEXT(L13,"00"),"")</f>
        <v>02</v>
      </c>
      <c r="O13" s="46">
        <f t="shared" si="0"/>
        <v>0</v>
      </c>
      <c r="P13" s="46" t="str">
        <f t="shared" si="1"/>
        <v xml:space="preserve">02 - Concorso per la progressione in carriera del personale </v>
      </c>
      <c r="Q13" s="46">
        <f t="shared" si="2"/>
        <v>0</v>
      </c>
      <c r="R13" s="46">
        <f t="shared" si="3"/>
        <v>0</v>
      </c>
      <c r="S13" s="46">
        <f t="shared" si="4"/>
        <v>0</v>
      </c>
      <c r="T13" s="3">
        <v>2</v>
      </c>
      <c r="U13" t="str">
        <f>IF(AND(D13="SI",E13="OK",'2'!$A$47&lt;&gt;""),M13&amp;" - "&amp;C13,"")</f>
        <v xml:space="preserve">02 - Concorso per la progressione in carriera del personale </v>
      </c>
      <c r="V13" s="3" t="str">
        <f>IF(AND(U13&lt;&gt;"",'2'!$A$47&lt;&gt;""),'2'!$A$47,"")</f>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4" spans="2:22" s="3" customFormat="1" ht="20.100000000000001" customHeight="1" thickBot="1" x14ac:dyDescent="0.3">
      <c r="B14" s="58">
        <f t="shared" si="5"/>
        <v>3</v>
      </c>
      <c r="C14" s="21" t="str">
        <f>'3'!A3</f>
        <v xml:space="preserve">Selezione per l'affidamento di un incarico professionale </v>
      </c>
      <c r="D14" s="4" t="str">
        <f>'3'!F2</f>
        <v>SI</v>
      </c>
      <c r="E14" s="4" t="str">
        <f>IF(D14="SI",IF('3'!$B$44="Presenti campi non compilati","Errore","OK"),"-")</f>
        <v>OK</v>
      </c>
      <c r="F14" s="56" t="str">
        <f>IF(D14="SI",IF('3'!$A$47&lt;&gt;"","SI","NO"),"-")</f>
        <v>SI</v>
      </c>
      <c r="G14" s="3" t="str">
        <f t="shared" si="6"/>
        <v xml:space="preserve">03 - Selezione per l'affidamento di un incarico professionale </v>
      </c>
      <c r="H14" s="50">
        <f>IF(AND(D14="SI",E14="OK"),'3'!$B$24,"Processo non sottoposto a mappatura e valutazione del rischio")</f>
        <v>3.8333333333333335</v>
      </c>
      <c r="I14" s="50">
        <f>IF(AND(D14="SI",E14="OK"),'3'!$B$40,"")</f>
        <v>1.5</v>
      </c>
      <c r="J14" s="50">
        <f>IF(AND(D14="SI",E14="OK"),'3'!$B$44,"")</f>
        <v>5.75</v>
      </c>
      <c r="L14" s="3">
        <v>3</v>
      </c>
      <c r="M14" s="44" t="str">
        <f t="shared" si="7"/>
        <v>03</v>
      </c>
      <c r="O14" s="46">
        <f t="shared" si="0"/>
        <v>0</v>
      </c>
      <c r="P14" s="46">
        <f t="shared" si="1"/>
        <v>0</v>
      </c>
      <c r="Q14" s="46" t="str">
        <f t="shared" si="2"/>
        <v xml:space="preserve">03 - Selezione per l'affidamento di un incarico professionale </v>
      </c>
      <c r="R14" s="46">
        <f t="shared" si="3"/>
        <v>0</v>
      </c>
      <c r="S14" s="46">
        <f t="shared" si="4"/>
        <v>0</v>
      </c>
      <c r="T14" s="3">
        <v>3</v>
      </c>
      <c r="U14" t="str">
        <f>IF(AND(D14="SI",E14="OK",'3'!$A$47&lt;&gt;""),M14&amp;" - "&amp;C14,"")</f>
        <v xml:space="preserve">03 - Selezione per l'affidamento di un incarico professionale </v>
      </c>
      <c r="V14" s="3" t="str">
        <f>IF(AND(U14&lt;&gt;"",'3'!$A$47&lt;&gt;""),'3'!$A$47,"")</f>
        <v xml:space="preserve">Pur con i recenti correttivi delle norme che obbligano a fare un piano preliminare e con delle forti limitazione della spesa, questo processo può nascondere una certa pericolosità corruttiva in relazione alle valutazioni di merito che, in via preliminare, hanno determinato l'esigenza di ricorrere a figure esterne all'amministrazione e all'ammontare del corrispettivo, comunque denominato. Pertanto, occorre verificare:                      -il conferimento incarico mediante procedura a evidenza pubblica 
-l'attribuzione incarico con previsioni di verifica (cronoprogramma attuativo) 
-l'estensione del rispetto degli obblighi previsti codice di comportamento dell’ente
-l'assenza conflitto di interessi
-l'acquisizione all’atto dell’incarico della dichiarazione di assenza di incompatibilità 
-il rispetto degli obblighi di trasparenza e pubblicazione
-la pubblicazione tempestiva nel link “Amministrazione Trasparente” comprensivo di curriculum vitae dell’incaricato, della dichiarazione di assenza incompatibilità/inconferibilità e del compenso previsto
</v>
      </c>
    </row>
    <row r="15" spans="2:22" s="3" customFormat="1" ht="20.100000000000001" customHeight="1" thickBot="1" x14ac:dyDescent="0.3">
      <c r="B15" s="58">
        <f t="shared" si="5"/>
        <v>4</v>
      </c>
      <c r="C15" s="21" t="str">
        <f>'4'!A3</f>
        <v>Affidamento mediante procedura aperta (o ristretta) di lavori, servizi, forniture</v>
      </c>
      <c r="D15" s="4" t="str">
        <f>'4'!F2</f>
        <v>SI</v>
      </c>
      <c r="E15" s="4" t="str">
        <f>IF(D15="SI",IF('4'!$B$44="Presenti campi non compilati","Errore","OK"),"-")</f>
        <v>OK</v>
      </c>
      <c r="F15" s="56" t="str">
        <f>IF(D15="SI",IF('4'!$A$47&lt;&gt;"","SI","NO"),"-")</f>
        <v>SI</v>
      </c>
      <c r="G15" s="3" t="str">
        <f t="shared" si="6"/>
        <v>04 - Affidamento mediante procedura aperta (o ristretta) di lavori, servizi, forniture</v>
      </c>
      <c r="H15" s="50">
        <f>IF(AND(D15="SI",E15="OK"),'4'!$B$24,"Processo non sottoposto a mappatura e valutazione del rischio")</f>
        <v>2.3333333333333335</v>
      </c>
      <c r="I15" s="50">
        <f>IF(AND(D15="SI",E15="OK"),'4'!$B$40,"")</f>
        <v>1.25</v>
      </c>
      <c r="J15" s="50">
        <f>IF(AND(D15="SI",E15="OK"),'4'!$B$44,"")</f>
        <v>2.916666666666667</v>
      </c>
      <c r="L15" s="3">
        <v>4</v>
      </c>
      <c r="M15" s="44" t="str">
        <f t="shared" si="7"/>
        <v>04</v>
      </c>
      <c r="O15" s="46">
        <f t="shared" si="0"/>
        <v>0</v>
      </c>
      <c r="P15" s="46" t="str">
        <f t="shared" si="1"/>
        <v>04 - Affidamento mediante procedura aperta (o ristretta) di lavori, servizi, forniture</v>
      </c>
      <c r="Q15" s="46">
        <f t="shared" si="2"/>
        <v>0</v>
      </c>
      <c r="R15" s="46">
        <f t="shared" si="3"/>
        <v>0</v>
      </c>
      <c r="S15" s="46">
        <f t="shared" si="4"/>
        <v>0</v>
      </c>
      <c r="T15" s="3">
        <v>4</v>
      </c>
      <c r="U15" t="str">
        <f>IF(AND(D15="SI",E15="OK",'4'!$A$47&lt;&gt;""),M15&amp;" - "&amp;C15,"")</f>
        <v>04 - Affidamento mediante procedura aperta (o ristretta) di lavori, servizi, forniture</v>
      </c>
      <c r="V15" s="3" t="str">
        <f>IF(AND(U15&lt;&gt;"",'4'!$A$47&lt;&gt;""),'4'!$A$47,"")</f>
        <v xml:space="preserve">Le recenti novità che obbligano al ricorso al mercato elettronico e alla limitazione solo a determinate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amministrazione.Occorre pertanto verificare                                                                                                 -l'esplicitazione dei requisiti di ammissione in modo logico, ragionevole e proporzionale in modo da assicurare la massima partecipazione
-la specificazione dei criteri di aggiudicazione in modo da assicurare la qualità della prestazione richiesta
-la definizione certa e puntuale dell'oggetto della prestazione, con riferimento a tempi, dimensioni e modalità di attuazione a cui ricollegare il diritto alla controprestazione
-la prescrizione di clausole di garanzia in funzione della tipicità del contratto
-l'estensione del rispetto degli obblighi previsti codice di comportamento dell’ente 
-l'indicazione puntuale degli strumenti di verifica della regolarità delle prestazioni oggetto del contratto
-l'indicazione del responsabile del procedimento
-l'acquisizione delle dichiarazioni relative alla inesistenza di cause di incompatibilità, conflitto di interesse od obbligo di astensione
</v>
      </c>
    </row>
    <row r="16" spans="2:22" s="3" customFormat="1" ht="20.100000000000001" customHeight="1" thickBot="1" x14ac:dyDescent="0.3">
      <c r="B16" s="58">
        <f t="shared" si="5"/>
        <v>5</v>
      </c>
      <c r="C16" s="21" t="str">
        <f>'5'!A3</f>
        <v>Affidamento diretto di lavori, servizi o forniture</v>
      </c>
      <c r="D16" s="4" t="str">
        <f>'5'!F2</f>
        <v>SI</v>
      </c>
      <c r="E16" s="4" t="str">
        <f>IF(D16="SI",IF('5'!$B$44="Presenti campi non compilati","Errore","OK"),"-")</f>
        <v>OK</v>
      </c>
      <c r="F16" s="56" t="str">
        <f>IF(D16="SI",IF('5'!$A$47&lt;&gt;"","SI","NO"),"-")</f>
        <v>SI</v>
      </c>
      <c r="G16" s="3" t="str">
        <f t="shared" si="6"/>
        <v>05 - Affidamento diretto di lavori, servizi o forniture</v>
      </c>
      <c r="H16" s="50">
        <f>IF(AND(D16="SI",E16="OK"),'5'!$B$24,"Processo non sottoposto a mappatura e valutazione del rischio")</f>
        <v>3.1666666666666665</v>
      </c>
      <c r="I16" s="50">
        <f>IF(AND(D16="SI",E16="OK"),'5'!$B$40,"")</f>
        <v>1.75</v>
      </c>
      <c r="J16" s="50">
        <f>IF(AND(D16="SI",E16="OK"),'5'!$B$44,"")</f>
        <v>5.5416666666666661</v>
      </c>
      <c r="L16" s="3">
        <v>5</v>
      </c>
      <c r="M16" s="44" t="str">
        <f t="shared" si="7"/>
        <v>05</v>
      </c>
      <c r="O16" s="46">
        <f t="shared" si="0"/>
        <v>0</v>
      </c>
      <c r="P16" s="46">
        <f t="shared" si="1"/>
        <v>0</v>
      </c>
      <c r="Q16" s="46" t="str">
        <f t="shared" si="2"/>
        <v>05 - Affidamento diretto di lavori, servizi o forniture</v>
      </c>
      <c r="R16" s="46">
        <f t="shared" si="3"/>
        <v>0</v>
      </c>
      <c r="S16" s="46">
        <f t="shared" si="4"/>
        <v>0</v>
      </c>
      <c r="T16" s="3">
        <v>5</v>
      </c>
      <c r="U16" t="str">
        <f>IF(AND(D16="SI",E16="OK",'5'!$A$47&lt;&gt;""),M16&amp;" - "&amp;C16,"")</f>
        <v>05 - Affidamento diretto di lavori, servizi o forniture</v>
      </c>
      <c r="V16" s="3" t="str">
        <f>IF(AND(U16&lt;&gt;"",'5'!$A$47&lt;&gt;""),'5'!$A$47,"")</f>
        <v xml:space="preserve">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Occorre verificare:                                                                                                                 - la motivazione sulla scelta della tipologia dei soggetti a cui affidare l'appalto
- l'esplicitazione dei requisiti al fine di giustificarne la loro puntuale individuazione
-la specificazione dei criteri di aggiudicazione in modo da assicurare parità di trattamento
-la definizione certa e puntuale dell'oggetto della prestazione, con riferimento a tempi, dimensioni e modalità di attuazione a cui ricollegare il diritto alla controprestazione o l'attivazione di misure di garanzia o revoca
- la prescrizione di clausole di garanzia in funzione della tipicità del contratto
-l'estensione del rispetto degli obblighi previsti codice di comportamento dell’ente 
-l'indicazione puntuale degli strumenti di verifica della regolarità delle prestazioni oggetto del contratto
-l'indicazione del responsabile del procedimento
-l' acquisizione delle dichiarazioni relative alla inesistenza di cause di incompatibilità, conflitto di interesse od obbligo di astensione
- la certificazione dell'accesso al MEPA o dell'eventuale deroga
-l'attribuzione del CIG (codice identificativo gara)
- l'attribuzione del CUP se previsto (codice unico di progetto) 
- la verifica della regolarità contributiva  DURC
</v>
      </c>
    </row>
    <row r="17" spans="2:22" s="3" customFormat="1" ht="20.100000000000001" customHeight="1" thickBot="1" x14ac:dyDescent="0.3">
      <c r="B17" s="58">
        <f t="shared" si="5"/>
        <v>6</v>
      </c>
      <c r="C17" s="21" t="str">
        <f>'6'!A3</f>
        <v>Permesso di costruire</v>
      </c>
      <c r="D17" s="4" t="str">
        <f>'6'!F2</f>
        <v>SI</v>
      </c>
      <c r="E17" s="4" t="str">
        <f>IF(D17="SI",IF('6'!$B$44="Presenti campi non compilati","Errore","OK"),"-")</f>
        <v>OK</v>
      </c>
      <c r="F17" s="56" t="str">
        <f>IF(D17="SI",IF('6'!$A$47&lt;&gt;"","SI","NO"),"-")</f>
        <v>SI</v>
      </c>
      <c r="G17" s="3" t="str">
        <f t="shared" si="6"/>
        <v>06 - Permesso di costruire</v>
      </c>
      <c r="H17" s="50">
        <f>IF(AND(D17="SI",E17="OK"),'6'!$B$24,"Processo non sottoposto a mappatura e valutazione del rischio")</f>
        <v>2.5</v>
      </c>
      <c r="I17" s="50">
        <f>IF(AND(D17="SI",E17="OK"),'6'!$B$40,"")</f>
        <v>1.25</v>
      </c>
      <c r="J17" s="50">
        <f>IF(AND(D17="SI",E17="OK"),'6'!$B$44,"")</f>
        <v>3.125</v>
      </c>
      <c r="L17" s="3">
        <v>6</v>
      </c>
      <c r="M17" s="44" t="str">
        <f t="shared" si="7"/>
        <v>06</v>
      </c>
      <c r="O17" s="46">
        <f t="shared" si="0"/>
        <v>0</v>
      </c>
      <c r="P17" s="46" t="str">
        <f t="shared" si="1"/>
        <v>06 - Permesso di costruire</v>
      </c>
      <c r="Q17" s="46">
        <f t="shared" si="2"/>
        <v>0</v>
      </c>
      <c r="R17" s="46">
        <f t="shared" si="3"/>
        <v>0</v>
      </c>
      <c r="S17" s="46">
        <f t="shared" si="4"/>
        <v>0</v>
      </c>
      <c r="T17" s="3">
        <v>6</v>
      </c>
      <c r="U17" t="str">
        <f>IF(AND(D17="SI",E17="OK",'6'!$A$47&lt;&gt;""),M17&amp;" - "&amp;C17,"")</f>
        <v>06 - Permesso di costruire</v>
      </c>
      <c r="V17" s="3" t="str">
        <f>IF(AND(U17&lt;&gt;"",'6'!$A$47&lt;&gt;""),'6'!$A$47,"")</f>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v>
      </c>
    </row>
    <row r="18" spans="2:22" s="3" customFormat="1" ht="20.100000000000001" customHeight="1" thickBot="1" x14ac:dyDescent="0.3">
      <c r="B18" s="58">
        <f t="shared" si="5"/>
        <v>7</v>
      </c>
      <c r="C18" s="21" t="str">
        <f>'7'!A3</f>
        <v>Permesso di costruire in aree assoggettate ad autorizzazione paesaggistica</v>
      </c>
      <c r="D18" s="4" t="str">
        <f>'7'!F2</f>
        <v>SI</v>
      </c>
      <c r="E18" s="4" t="str">
        <f>IF(D18="SI",IF('7'!$B$44="Presenti campi non compilati","Errore","OK"),"-")</f>
        <v>OK</v>
      </c>
      <c r="F18" s="56" t="str">
        <f>IF(D18="SI",IF('7'!$A$47&lt;&gt;"","SI","NO"),"-")</f>
        <v>SI</v>
      </c>
      <c r="G18" s="3" t="str">
        <f t="shared" si="6"/>
        <v>07 - Permesso di costruire in aree assoggettate ad autorizzazione paesaggistica</v>
      </c>
      <c r="H18" s="50">
        <f>IF(AND(D18="SI",E18="OK"),'7'!$B$24,"Processo non sottoposto a mappatura e valutazione del rischio")</f>
        <v>3</v>
      </c>
      <c r="I18" s="50">
        <f>IF(AND(D18="SI",E18="OK"),'7'!$B$40,"")</f>
        <v>1.25</v>
      </c>
      <c r="J18" s="50">
        <f>IF(AND(D18="SI",E18="OK"),'7'!$B$44,"")</f>
        <v>3.75</v>
      </c>
      <c r="L18" s="3">
        <v>7</v>
      </c>
      <c r="M18" s="44" t="str">
        <f t="shared" si="7"/>
        <v>07</v>
      </c>
      <c r="O18" s="46">
        <f t="shared" si="0"/>
        <v>0</v>
      </c>
      <c r="P18" s="46" t="str">
        <f t="shared" si="1"/>
        <v>07 - Permesso di costruire in aree assoggettate ad autorizzazione paesaggistica</v>
      </c>
      <c r="Q18" s="46">
        <f t="shared" si="2"/>
        <v>0</v>
      </c>
      <c r="R18" s="46">
        <f t="shared" si="3"/>
        <v>0</v>
      </c>
      <c r="S18" s="46">
        <f t="shared" si="4"/>
        <v>0</v>
      </c>
      <c r="T18" s="3">
        <v>7</v>
      </c>
      <c r="U18" t="str">
        <f>IF(AND(D18="SI",E18="OK",'7'!$A$47&lt;&gt;""),M18&amp;" - "&amp;C18,"")</f>
        <v>07 - Permesso di costruire in aree assoggettate ad autorizzazione paesaggistica</v>
      </c>
      <c r="V18" s="3" t="str">
        <f>IF(AND(U18&lt;&gt;"",'7'!$A$47&lt;&gt;""),'7'!$A$47,"")</f>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v>
      </c>
    </row>
    <row r="19" spans="2:22" s="3" customFormat="1" ht="30.75" thickBot="1" x14ac:dyDescent="0.3">
      <c r="B19" s="58">
        <f t="shared" si="5"/>
        <v>8</v>
      </c>
      <c r="C19" s="21" t="str">
        <f>'8'!A3</f>
        <v xml:space="preserve">Concessione di sovvenzioni, contributi, sussidi, ausili finanziari, nonché attribuzione di vantaggi economici di qualunque genere </v>
      </c>
      <c r="D19" s="4" t="str">
        <f>'8'!F2</f>
        <v>SI</v>
      </c>
      <c r="E19" s="4" t="str">
        <f>IF(D19="SI",IF('8'!$B$44="Presenti campi non compilati","Errore","OK"),"-")</f>
        <v>OK</v>
      </c>
      <c r="F19" s="56" t="str">
        <f>IF(D19="SI",IF('8'!$A$47&lt;&gt;"","SI","NO"),"-")</f>
        <v>SI</v>
      </c>
      <c r="G19" s="3" t="str">
        <f t="shared" si="6"/>
        <v xml:space="preserve">08 - Concessione di sovvenzioni, contributi, sussidi, ausili finanziari, nonché attribuzione di vantaggi economici di qualunque genere </v>
      </c>
      <c r="H19" s="50">
        <f>IF(AND(D19="SI",E19="OK"),'18'!$B$24,"Processo non sottoposto a mappatura e valutazione del rischio")</f>
        <v>1.8333333333333333</v>
      </c>
      <c r="I19" s="50">
        <f>IF(AND(D19="SI",E19="OK"),'8'!$B$40,"")</f>
        <v>1.25</v>
      </c>
      <c r="J19" s="50">
        <f>IF(AND(D19="SI",E19="OK"),'8'!$B$44,"")</f>
        <v>3.125</v>
      </c>
      <c r="L19" s="3">
        <v>8</v>
      </c>
      <c r="M19" s="44" t="str">
        <f t="shared" si="7"/>
        <v>08</v>
      </c>
      <c r="O19" s="46">
        <f t="shared" si="0"/>
        <v>0</v>
      </c>
      <c r="P19" s="46" t="str">
        <f t="shared" si="1"/>
        <v xml:space="preserve">08 - Concessione di sovvenzioni, contributi, sussidi, ausili finanziari, nonché attribuzione di vantaggi economici di qualunque genere </v>
      </c>
      <c r="Q19" s="46">
        <f t="shared" si="2"/>
        <v>0</v>
      </c>
      <c r="R19" s="46">
        <f t="shared" si="3"/>
        <v>0</v>
      </c>
      <c r="S19" s="46">
        <f t="shared" si="4"/>
        <v>0</v>
      </c>
      <c r="T19" s="3">
        <v>8</v>
      </c>
      <c r="U19" t="str">
        <f>IF(AND(D19="SI",E19="OK",'8'!$A$47&lt;&gt;""),M19&amp;" - "&amp;C19,"")</f>
        <v xml:space="preserve">08 - Concessione di sovvenzioni, contributi, sussidi, ausili finanziari, nonché attribuzione di vantaggi economici di qualunque genere </v>
      </c>
      <c r="V19" s="3" t="str">
        <f>IF(AND(U19&lt;&gt;"",'8'!$A$47&lt;&gt;""),'8'!$A$47,"")</f>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v>
      </c>
    </row>
    <row r="20" spans="2:22" s="3" customFormat="1" ht="20.100000000000001" customHeight="1" thickBot="1" x14ac:dyDescent="0.3">
      <c r="B20" s="58">
        <f t="shared" si="5"/>
        <v>9</v>
      </c>
      <c r="C20" s="21" t="str">
        <f>'9'!A3</f>
        <v>Provvedimenti di pianificazione urbanistica generale</v>
      </c>
      <c r="D20" s="4" t="str">
        <f>'9'!F2</f>
        <v>SI</v>
      </c>
      <c r="E20" s="4" t="str">
        <f>IF(D20="SI",IF('9'!$B$44="Presenti campi non compilati","Errore","OK"),"-")</f>
        <v>OK</v>
      </c>
      <c r="F20" s="56" t="str">
        <f>IF(D20="SI",IF('9'!$A$47&lt;&gt;"","SI","NO"),"-")</f>
        <v>SI</v>
      </c>
      <c r="G20" s="3" t="str">
        <f t="shared" si="6"/>
        <v>09 - Provvedimenti di pianificazione urbanistica generale</v>
      </c>
      <c r="H20" s="50">
        <f>IF(AND(D20="SI",E20="OK"),'9'!$B$24,"Processo non sottoposto a mappatura e valutazione del rischio")</f>
        <v>4</v>
      </c>
      <c r="I20" s="50">
        <f>IF(AND(D20="SI",E20="OK"),'9'!$B$40,"")</f>
        <v>1.5</v>
      </c>
      <c r="J20" s="50">
        <f>IF(AND(D20="SI",E20="OK"),'9'!$B$44,"")</f>
        <v>6</v>
      </c>
      <c r="L20" s="3">
        <v>9</v>
      </c>
      <c r="M20" s="44" t="str">
        <f t="shared" si="7"/>
        <v>09</v>
      </c>
      <c r="O20" s="46">
        <f t="shared" si="0"/>
        <v>0</v>
      </c>
      <c r="P20" s="46">
        <f t="shared" si="1"/>
        <v>0</v>
      </c>
      <c r="Q20" s="46" t="str">
        <f t="shared" si="2"/>
        <v>09 - Provvedimenti di pianificazione urbanistica generale</v>
      </c>
      <c r="R20" s="46">
        <f t="shared" si="3"/>
        <v>0</v>
      </c>
      <c r="S20" s="46">
        <f t="shared" si="4"/>
        <v>0</v>
      </c>
      <c r="T20" s="3">
        <v>9</v>
      </c>
      <c r="U20" t="str">
        <f>IF(AND(D20="SI",E20="OK",'9'!$A$47&lt;&gt;""),M20&amp;" - "&amp;C20,"")</f>
        <v>09 - Provvedimenti di pianificazione urbanistica generale</v>
      </c>
      <c r="V20" s="3" t="str">
        <f>IF(AND(U20&lt;&gt;"",'9'!$A$47&lt;&gt;""),'9'!$A$47,"")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1" spans="2:22" s="3" customFormat="1" ht="20.100000000000001" customHeight="1" thickBot="1" x14ac:dyDescent="0.3">
      <c r="B21" s="58">
        <f t="shared" si="5"/>
        <v>10</v>
      </c>
      <c r="C21" s="21" t="str">
        <f>'10'!A3</f>
        <v>Provvedimenti di pianificazione urbanistica attuativa</v>
      </c>
      <c r="D21" s="4" t="str">
        <f>'10'!F2</f>
        <v>SI</v>
      </c>
      <c r="E21" s="4" t="str">
        <f>IF(D21="SI",IF('10'!B44="Presenti campi non compilati","Errore","OK"),"-")</f>
        <v>OK</v>
      </c>
      <c r="F21" s="56" t="str">
        <f>IF(D21="SI",IF('10'!$A$47&lt;&gt;"","SI","NO"),"-")</f>
        <v>SI</v>
      </c>
      <c r="G21" s="3" t="str">
        <f t="shared" si="6"/>
        <v>10 - Provvedimenti di pianificazione urbanistica attuativa</v>
      </c>
      <c r="H21" s="50">
        <f>IF(AND(D21="SI",E21="OK"),'10'!$B$24,"Processo non sottoposto a mappatura e valutazione del rischio")</f>
        <v>3.8333333333333335</v>
      </c>
      <c r="I21" s="50">
        <f>IF(AND(D21="SI",E21="OK"),'10'!$B$40,"")</f>
        <v>1.75</v>
      </c>
      <c r="J21" s="50">
        <f>IF(AND(D21="SI",E21="OK"),'10'!$B$44,"")</f>
        <v>6.7083333333333339</v>
      </c>
      <c r="L21" s="3">
        <v>10</v>
      </c>
      <c r="M21" s="44" t="str">
        <f t="shared" si="7"/>
        <v>10</v>
      </c>
      <c r="O21" s="46">
        <f t="shared" si="0"/>
        <v>0</v>
      </c>
      <c r="P21" s="46">
        <f t="shared" si="1"/>
        <v>0</v>
      </c>
      <c r="Q21" s="46" t="str">
        <f t="shared" si="2"/>
        <v>10 - Provvedimenti di pianificazione urbanistica attuativa</v>
      </c>
      <c r="R21" s="46">
        <f t="shared" si="3"/>
        <v>0</v>
      </c>
      <c r="S21" s="46">
        <f t="shared" si="4"/>
        <v>0</v>
      </c>
      <c r="T21" s="3">
        <v>10</v>
      </c>
      <c r="U21" t="str">
        <f>IF(AND(D21="SI",E21="OK",'10'!$A$47&lt;&gt;""),M21&amp;" - "&amp;C21,"")</f>
        <v>10 - Provvedimenti di pianificazione urbanistica attuativa</v>
      </c>
      <c r="V21" s="3" t="str">
        <f>IF(AND(U21&lt;&gt;"",'10'!$A$47&lt;&gt;""),'10'!$A$47,"")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2" spans="2:22" s="3" customFormat="1" ht="20.100000000000001" customHeight="1" thickBot="1" x14ac:dyDescent="0.3">
      <c r="B22" s="58">
        <f t="shared" si="5"/>
        <v>11</v>
      </c>
      <c r="C22" s="21" t="str">
        <f>'11'!A3</f>
        <v xml:space="preserve">Levata dei protesti </v>
      </c>
      <c r="D22" s="4" t="str">
        <f>'11'!F2</f>
        <v>NO</v>
      </c>
      <c r="E22" s="4" t="str">
        <f>IF(D22="SI",IF('11'!$B$44="Presenti campi non compilati","Errore","OK"),"-")</f>
        <v>-</v>
      </c>
      <c r="F22" s="56" t="str">
        <f>IF(D22="SI",IF('11'!$A$47&lt;&gt;"","SI","NO"),"-")</f>
        <v>-</v>
      </c>
      <c r="G22" s="3" t="str">
        <f t="shared" si="6"/>
        <v xml:space="preserve">11 - Levata dei protesti </v>
      </c>
      <c r="H22" s="50" t="str">
        <f>IF(AND(D22="SI",E22="OK"),'11'!$B$24,"Processo non sottoposto a mappatura e valutazione del rischio")</f>
        <v>Processo non sottoposto a mappatura e valutazione del rischio</v>
      </c>
      <c r="I22" s="50" t="str">
        <f>IF(AND(D22="SI",E22="OK"),'11'!$B$40,"")</f>
        <v/>
      </c>
      <c r="J22" s="50" t="str">
        <f>IF(AND(D22="SI",E22="OK"),'11'!$B$44,"")</f>
        <v/>
      </c>
      <c r="L22" s="3">
        <v>11</v>
      </c>
      <c r="M22" s="44" t="str">
        <f t="shared" si="7"/>
        <v>11</v>
      </c>
      <c r="O22" s="46">
        <f t="shared" si="0"/>
        <v>0</v>
      </c>
      <c r="P22" s="46">
        <f t="shared" si="1"/>
        <v>0</v>
      </c>
      <c r="Q22" s="46">
        <f t="shared" si="2"/>
        <v>0</v>
      </c>
      <c r="R22" s="46">
        <f t="shared" si="3"/>
        <v>0</v>
      </c>
      <c r="S22" s="46">
        <f t="shared" si="4"/>
        <v>0</v>
      </c>
      <c r="T22" s="3">
        <v>11</v>
      </c>
      <c r="U22" t="str">
        <f>IF(AND(D22="SI",E22="OK",'11'!$A$47&lt;&gt;""),M22&amp;" - "&amp;C22,"")</f>
        <v/>
      </c>
      <c r="V22" s="3" t="str">
        <f>IF(AND(U22&lt;&gt;"",'11'!$A$47&lt;&gt;""),'11'!$A$47,"")</f>
        <v/>
      </c>
    </row>
    <row r="23" spans="2:22" s="3" customFormat="1" ht="20.100000000000001" customHeight="1" thickBot="1" x14ac:dyDescent="0.3">
      <c r="B23" s="58">
        <f t="shared" si="5"/>
        <v>12</v>
      </c>
      <c r="C23" s="21" t="str">
        <f>'12'!A3</f>
        <v>Gestione delle sanzioni per violazione del CDS</v>
      </c>
      <c r="D23" s="4" t="str">
        <f>'12'!F2</f>
        <v>SI</v>
      </c>
      <c r="E23" s="4" t="str">
        <f>IF(D23="SI",IF('12'!$B$44="Presenti campi non compilati","Errore","OK"),"-")</f>
        <v>OK</v>
      </c>
      <c r="F23" s="56" t="str">
        <f>IF(D23="SI",IF('12'!$A$47&lt;&gt;"","SI","NO"),"-")</f>
        <v>SI</v>
      </c>
      <c r="G23" s="3" t="str">
        <f t="shared" si="6"/>
        <v>12 - Gestione delle sanzioni per violazione del CDS</v>
      </c>
      <c r="H23" s="50">
        <f>IF(AND(D23="SI",E23="OK"),'12'!$B$24,"Processo non sottoposto a mappatura e valutazione del rischio")</f>
        <v>2.1666666666666665</v>
      </c>
      <c r="I23" s="50">
        <f>IF(AND(D23="SI",E23="OK"),'12'!$B$40,"")</f>
        <v>1.75</v>
      </c>
      <c r="J23" s="50">
        <f>IF(AND(D23="SI",E23="OK"),'12'!$B$44,"")</f>
        <v>3.7916666666666665</v>
      </c>
      <c r="L23" s="3">
        <v>12</v>
      </c>
      <c r="M23" s="44" t="str">
        <f t="shared" si="7"/>
        <v>12</v>
      </c>
      <c r="O23" s="46">
        <f t="shared" si="0"/>
        <v>0</v>
      </c>
      <c r="P23" s="46" t="str">
        <f t="shared" si="1"/>
        <v>12 - Gestione delle sanzioni per violazione del CDS</v>
      </c>
      <c r="Q23" s="46">
        <f t="shared" si="2"/>
        <v>0</v>
      </c>
      <c r="R23" s="46">
        <f t="shared" si="3"/>
        <v>0</v>
      </c>
      <c r="S23" s="46">
        <f t="shared" si="4"/>
        <v>0</v>
      </c>
      <c r="T23" s="3">
        <v>12</v>
      </c>
      <c r="U23" t="str">
        <f>IF(AND(D23="SI",E23="OK",'12'!$A$47&lt;&gt;""),M23&amp;" - "&amp;C23,"")</f>
        <v>12 - Gestione delle sanzioni per violazione del CDS</v>
      </c>
      <c r="V23" s="3" t="str">
        <f>IF(AND(U23&lt;&gt;"",'12'!$A$47&lt;&gt;""),'12'!$A$47,"")</f>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"messa a ruolo/riscossione coattiva"</v>
      </c>
    </row>
    <row r="24" spans="2:22" s="3" customFormat="1" ht="20.100000000000001" customHeight="1" thickBot="1" x14ac:dyDescent="0.3">
      <c r="B24" s="58">
        <f t="shared" si="5"/>
        <v>13</v>
      </c>
      <c r="C24" s="21" t="str">
        <f>'13'!A3</f>
        <v>Gestione ordinaria delle entrate di bilancio</v>
      </c>
      <c r="D24" s="4" t="str">
        <f>'13'!F2</f>
        <v>SI</v>
      </c>
      <c r="E24" s="4" t="str">
        <f>IF(D24="SI",IF('13'!$B$44="Presenti campi non compilati","Errore","OK"),"-")</f>
        <v>OK</v>
      </c>
      <c r="F24" s="56" t="str">
        <f>IF(D24="SI",IF('13'!$A$47&lt;&gt;"","SI","NO"),"-")</f>
        <v>SI</v>
      </c>
      <c r="G24" s="3" t="str">
        <f t="shared" si="6"/>
        <v>13 - Gestione ordinaria delle entrate di bilancio</v>
      </c>
      <c r="H24" s="50">
        <f>IF(AND(D24="SI",E24="OK"),'13'!$B$24,"Processo non sottoposto a mappatura e valutazione del rischio")</f>
        <v>2.1666666666666665</v>
      </c>
      <c r="I24" s="50">
        <f>IF(AND(D24="SI",E24="OK"),'13'!$B$40,"")</f>
        <v>1</v>
      </c>
      <c r="J24" s="50">
        <f>IF(AND(D24="SI",E24="OK"),'13'!$B$44,"")</f>
        <v>2.1666666666666665</v>
      </c>
      <c r="L24" s="3">
        <v>13</v>
      </c>
      <c r="M24" s="44" t="str">
        <f t="shared" si="7"/>
        <v>13</v>
      </c>
      <c r="O24" s="46">
        <f t="shared" si="0"/>
        <v>0</v>
      </c>
      <c r="P24" s="46" t="str">
        <f t="shared" si="1"/>
        <v>13 - Gestione ordinaria delle entrate di bilancio</v>
      </c>
      <c r="Q24" s="46">
        <f t="shared" si="2"/>
        <v>0</v>
      </c>
      <c r="R24" s="46">
        <f t="shared" si="3"/>
        <v>0</v>
      </c>
      <c r="S24" s="46">
        <f t="shared" si="4"/>
        <v>0</v>
      </c>
      <c r="T24" s="3">
        <v>13</v>
      </c>
      <c r="U24" t="str">
        <f>IF(AND(D24="SI",E24="OK",'13'!$A$47&lt;&gt;""),M24&amp;" - "&amp;C24,"")</f>
        <v>13 - Gestione ordinaria delle entrate di bilancio</v>
      </c>
      <c r="V24" s="3" t="str">
        <f>IF(AND(U24&lt;&gt;"",'13'!$A$47&lt;&gt;""),'13'!$A$47,"")</f>
        <v>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v>
      </c>
    </row>
    <row r="25" spans="2:22" s="3" customFormat="1" ht="20.100000000000001" customHeight="1" thickBot="1" x14ac:dyDescent="0.3">
      <c r="B25" s="58">
        <f t="shared" si="5"/>
        <v>14</v>
      </c>
      <c r="C25" s="21" t="str">
        <f>'14'!A3</f>
        <v>Gestione ordinaria delle spese di bilancio</v>
      </c>
      <c r="D25" s="4" t="str">
        <f>'14'!F2</f>
        <v>SI</v>
      </c>
      <c r="E25" s="4" t="str">
        <f>IF(D25="SI",IF('14'!$B$44="Presenti campi non compilati","Errore","OK"),"-")</f>
        <v>OK</v>
      </c>
      <c r="F25" s="56" t="str">
        <f>IF(D25="SI",IF('14'!$A$47&lt;&gt;"","SI","NO"),"-")</f>
        <v>SI</v>
      </c>
      <c r="G25" s="3" t="str">
        <f t="shared" si="6"/>
        <v>14 - Gestione ordinaria delle spese di bilancio</v>
      </c>
      <c r="H25" s="50">
        <f>IF(AND(D25="SI",E25="OK"),'14'!$B$24,"Processo non sottoposto a mappatura e valutazione del rischio")</f>
        <v>3.3333333333333335</v>
      </c>
      <c r="I25" s="50">
        <f>IF(AND(D25="SI",E25="OK"),'14'!$B$40,"")</f>
        <v>1</v>
      </c>
      <c r="J25" s="50">
        <f>IF(AND(D25="SI",E25="OK"),'14'!$B$44,"")</f>
        <v>3.3333333333333335</v>
      </c>
      <c r="L25" s="3">
        <v>14</v>
      </c>
      <c r="M25" s="44" t="str">
        <f t="shared" si="7"/>
        <v>14</v>
      </c>
      <c r="O25" s="46">
        <f t="shared" si="0"/>
        <v>0</v>
      </c>
      <c r="P25" s="46" t="str">
        <f t="shared" si="1"/>
        <v>14 - Gestione ordinaria delle spese di bilancio</v>
      </c>
      <c r="Q25" s="46">
        <f t="shared" si="2"/>
        <v>0</v>
      </c>
      <c r="R25" s="46">
        <f t="shared" si="3"/>
        <v>0</v>
      </c>
      <c r="S25" s="46">
        <f t="shared" si="4"/>
        <v>0</v>
      </c>
      <c r="T25" s="3">
        <v>14</v>
      </c>
      <c r="U25" t="str">
        <f>IF(AND(D25="SI",E25="OK",'14'!$A$47&lt;&gt;""),M25&amp;" - "&amp;C25,"")</f>
        <v>14 - Gestione ordinaria delle spese di bilancio</v>
      </c>
      <c r="V25" s="3" t="str">
        <f>IF(AND(U25&lt;&gt;"",'14'!$A$47&lt;&gt;""),'14'!$A$47,"")</f>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v>
      </c>
    </row>
    <row r="26" spans="2:22" s="3" customFormat="1" ht="20.100000000000001" customHeight="1" thickBot="1" x14ac:dyDescent="0.3">
      <c r="B26" s="58">
        <f t="shared" si="5"/>
        <v>15</v>
      </c>
      <c r="C26" s="21" t="str">
        <f>'15'!A3</f>
        <v>Verifica morosità entrate patrimoniali</v>
      </c>
      <c r="D26" s="4" t="str">
        <f>'15'!F2</f>
        <v>SI</v>
      </c>
      <c r="E26" s="4" t="str">
        <f>IF(D26="SI",IF('15'!$B$44="Presenti campi non compilati","Errore","OK"),"-")</f>
        <v>OK</v>
      </c>
      <c r="F26" s="56" t="str">
        <f>IF(D26="SI",IF('15'!$A$47&lt;&gt;"","SI","NO"),"-")</f>
        <v>SI</v>
      </c>
      <c r="G26" s="3" t="str">
        <f t="shared" si="6"/>
        <v>15 - Verifica morosità entrate patrimoniali</v>
      </c>
      <c r="H26" s="50">
        <f>IF(AND(D26="SI",E26="OK"),'15'!$B$24,"Processo non sottoposto a mappatura e valutazione del rischio")</f>
        <v>2.8333333333333335</v>
      </c>
      <c r="I26" s="50">
        <f>IF(AND(D26="SI",E26="OK"),'15'!$B$40,"")</f>
        <v>1</v>
      </c>
      <c r="J26" s="50">
        <f>IF(AND(D26="SI",E26="OK"),'15'!$B$44,"")</f>
        <v>2.8333333333333335</v>
      </c>
      <c r="L26" s="3">
        <v>15</v>
      </c>
      <c r="M26" s="44" t="str">
        <f t="shared" si="7"/>
        <v>15</v>
      </c>
      <c r="O26" s="46">
        <f t="shared" si="0"/>
        <v>0</v>
      </c>
      <c r="P26" s="46" t="str">
        <f t="shared" si="1"/>
        <v>15 - Verifica morosità entrate patrimoniali</v>
      </c>
      <c r="Q26" s="46">
        <f t="shared" si="2"/>
        <v>0</v>
      </c>
      <c r="R26" s="46">
        <f t="shared" si="3"/>
        <v>0</v>
      </c>
      <c r="S26" s="46">
        <f t="shared" si="4"/>
        <v>0</v>
      </c>
      <c r="T26" s="3">
        <v>15</v>
      </c>
      <c r="U26" t="str">
        <f>IF(AND(D26="SI",E26="OK",'15'!$A$47&lt;&gt;""),M26&amp;" - "&amp;C26,"")</f>
        <v>15 - Verifica morosità entrate patrimoniali</v>
      </c>
      <c r="V26" s="3" t="str">
        <f>IF(AND(U26&lt;&gt;"",'15'!$A$47&lt;&gt;""),'15'!$A$47,"")</f>
        <v>Monitoraggio semestrale sul tasso di morosità dei canoni dovuti all'Ente per la locazione di immobili. Report semestrale al RPCT sulle situazioni verificate</v>
      </c>
    </row>
    <row r="27" spans="2:22" s="3" customFormat="1" ht="20.100000000000001" customHeight="1" thickBot="1" x14ac:dyDescent="0.3">
      <c r="B27" s="58">
        <f t="shared" si="5"/>
        <v>16</v>
      </c>
      <c r="C27" s="37" t="str">
        <f>'16'!A3</f>
        <v>Accertamenti con adesione dei tributi locali</v>
      </c>
      <c r="D27" s="4" t="str">
        <f>'16'!F2</f>
        <v>SI</v>
      </c>
      <c r="E27" s="4" t="str">
        <f>IF(D27="SI",IF('16'!$B$44="Presenti campi non compilati","Errore","OK"),"-")</f>
        <v>OK</v>
      </c>
      <c r="F27" s="56" t="str">
        <f>IF(D27="SI",IF('16'!$A$47&lt;&gt;"","SI","NO"),"-")</f>
        <v>SI</v>
      </c>
      <c r="G27" s="3" t="str">
        <f t="shared" si="6"/>
        <v>16 - Accertamenti con adesione dei tributi locali</v>
      </c>
      <c r="H27" s="50">
        <f>IF(AND(D27="SI",E27="OK"),'16'!$B$24,"Processo non sottoposto a mappatura e valutazione del rischio")</f>
        <v>3.8333333333333335</v>
      </c>
      <c r="I27" s="50">
        <f>IF(AND(D27="SI",E27="OK"),'16'!$B$40,"")</f>
        <v>1.25</v>
      </c>
      <c r="J27" s="50">
        <f>IF(AND(D27="SI",E27="OK"),'16'!$B$44,"")</f>
        <v>4.791666666666667</v>
      </c>
      <c r="L27" s="3">
        <v>16</v>
      </c>
      <c r="M27" s="44" t="str">
        <f t="shared" si="7"/>
        <v>16</v>
      </c>
      <c r="O27" s="46">
        <f t="shared" si="0"/>
        <v>0</v>
      </c>
      <c r="P27" s="46">
        <f t="shared" si="1"/>
        <v>0</v>
      </c>
      <c r="Q27" s="46" t="str">
        <f t="shared" si="2"/>
        <v>16 - Accertamenti con adesione dei tributi locali</v>
      </c>
      <c r="R27" s="46">
        <f t="shared" si="3"/>
        <v>0</v>
      </c>
      <c r="S27" s="46">
        <f t="shared" si="4"/>
        <v>0</v>
      </c>
      <c r="T27" s="3">
        <v>16</v>
      </c>
      <c r="U27" t="str">
        <f>IF(AND(D27="SI",E27="OK",'16'!$A$47&lt;&gt;""),M27&amp;" - "&amp;C27,"")</f>
        <v>16 - Accertamenti con adesione dei tributi locali</v>
      </c>
      <c r="V27" s="3" t="str">
        <f>IF(AND(U27&lt;&gt;"",'16'!$A$47&lt;&gt;""),'16'!$A$47,"")</f>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v>
      </c>
    </row>
    <row r="28" spans="2:22" s="3" customFormat="1" ht="20.100000000000001" customHeight="1" thickBot="1" x14ac:dyDescent="0.3">
      <c r="B28" s="58">
        <f t="shared" si="5"/>
        <v>17</v>
      </c>
      <c r="C28" s="38" t="str">
        <f>'17'!A3</f>
        <v>Accertamenti e controlli sugli abusi edilizi</v>
      </c>
      <c r="D28" s="4" t="str">
        <f>'17'!F2</f>
        <v>SI</v>
      </c>
      <c r="E28" s="4" t="str">
        <f>IF(D28="SI",IF('17'!$B$44="Presenti campi non compilati","Errore","OK"),"-")</f>
        <v>OK</v>
      </c>
      <c r="F28" s="56" t="str">
        <f>IF(D28="SI",IF('17'!$A$47&lt;&gt;"","SI","NO"),"-")</f>
        <v>SI</v>
      </c>
      <c r="G28" s="3" t="str">
        <f t="shared" si="6"/>
        <v>17 - Accertamenti e controlli sugli abusi edilizi</v>
      </c>
      <c r="H28" s="50">
        <f>IF(AND(D28="SI",E28="OK"),'17'!$B$24,"Processo non sottoposto a mappatura e valutazione del rischio")</f>
        <v>2.6666666666666665</v>
      </c>
      <c r="I28" s="50">
        <f>IF(AND(D28="SI",E28="OK"),'17'!$B$40,"")</f>
        <v>1</v>
      </c>
      <c r="J28" s="50">
        <f>IF(AND(D28="SI",E28="OK"),'17'!$B$44,"")</f>
        <v>2.6666666666666665</v>
      </c>
      <c r="L28" s="3">
        <v>17</v>
      </c>
      <c r="M28" s="44" t="str">
        <f t="shared" si="7"/>
        <v>17</v>
      </c>
      <c r="O28" s="46">
        <f t="shared" si="0"/>
        <v>0</v>
      </c>
      <c r="P28" s="46" t="str">
        <f t="shared" si="1"/>
        <v>17 - Accertamenti e controlli sugli abusi edilizi</v>
      </c>
      <c r="Q28" s="46">
        <f t="shared" si="2"/>
        <v>0</v>
      </c>
      <c r="R28" s="46">
        <f t="shared" si="3"/>
        <v>0</v>
      </c>
      <c r="S28" s="46">
        <f t="shared" si="4"/>
        <v>0</v>
      </c>
      <c r="T28" s="3">
        <v>17</v>
      </c>
      <c r="U28" t="str">
        <f>IF(AND(D28="SI",E28="OK",'17'!$A$47&lt;&gt;""),M28&amp;" - "&amp;C28,"")</f>
        <v>17 - Accertamenti e controlli sugli abusi edilizi</v>
      </c>
      <c r="V28" s="3" t="str">
        <f>IF(AND(U28&lt;&gt;"",'17'!$A$47&lt;&gt;""),'17'!$A$47,"")</f>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v>
      </c>
    </row>
    <row r="29" spans="2:22" s="3" customFormat="1" ht="20.100000000000001" customHeight="1" thickBot="1" x14ac:dyDescent="0.3">
      <c r="B29" s="58">
        <f t="shared" si="5"/>
        <v>18</v>
      </c>
      <c r="C29" s="21" t="str">
        <f>'18'!A3</f>
        <v>Incentivi economici al personale (produttività e retribuzioni di risultato)</v>
      </c>
      <c r="D29" s="4" t="str">
        <f>'18'!F2</f>
        <v>SI</v>
      </c>
      <c r="E29" s="4" t="str">
        <f>IF(D29="SI",IF('18'!$B$44="Presenti campi non compilati","Errore","OK"),"-")</f>
        <v>OK</v>
      </c>
      <c r="F29" s="56" t="str">
        <f>IF(D29="SI",IF('18'!$A$47&lt;&gt;"","SI","NO"),"-")</f>
        <v>SI</v>
      </c>
      <c r="G29" s="3" t="str">
        <f t="shared" si="6"/>
        <v>18 - Incentivi economici al personale (produttività e retribuzioni di risultato)</v>
      </c>
      <c r="H29" s="50">
        <f>IF(AND(D29="SI",E29="OK"),'18'!$B$24,"Processo non sottoposto a mappatura e valutazione del rischio")</f>
        <v>1.8333333333333333</v>
      </c>
      <c r="I29" s="50">
        <f>IF(AND(D29="SI",E29="OK"),'18'!$B$40,"")</f>
        <v>2.25</v>
      </c>
      <c r="J29" s="50">
        <f>IF(AND(D29="SI",E29="OK"),'18'!$B$44,"")</f>
        <v>4.125</v>
      </c>
      <c r="L29" s="3">
        <v>18</v>
      </c>
      <c r="M29" s="44" t="str">
        <f t="shared" si="7"/>
        <v>18</v>
      </c>
      <c r="O29" s="46">
        <f t="shared" si="0"/>
        <v>0</v>
      </c>
      <c r="P29" s="46">
        <f t="shared" si="1"/>
        <v>0</v>
      </c>
      <c r="Q29" s="46" t="str">
        <f t="shared" si="2"/>
        <v>18 - Incentivi economici al personale (produttività e retribuzioni di risultato)</v>
      </c>
      <c r="R29" s="46">
        <f t="shared" si="3"/>
        <v>0</v>
      </c>
      <c r="S29" s="46">
        <f t="shared" si="4"/>
        <v>0</v>
      </c>
      <c r="T29" s="3">
        <v>18</v>
      </c>
      <c r="U29" t="str">
        <f>IF(AND(D29="SI",E29="OK",'18'!$A$47&lt;&gt;""),M29&amp;" - "&amp;C29,"")</f>
        <v>18 - Incentivi economici al personale (produttività e retribuzioni di risultato)</v>
      </c>
      <c r="V29" s="3" t="str">
        <f>IF(AND(U29&lt;&gt;"",'18'!$A$47&lt;&gt;""),'18'!$A$47,"")</f>
        <v>Questo è un caso paradigmatico relativo ai parametri utilizzati per la valutazione del rischio che danno un risultato altissimo quando invece l'esperienza dimostra che teoricamente è difficile ipotizzare  fenomeni corruttivi, in quanto c'è il controllo reciproco dei dipendenti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v>
      </c>
    </row>
    <row r="30" spans="2:22" s="3" customFormat="1" ht="20.100000000000001" customHeight="1" thickBot="1" x14ac:dyDescent="0.3">
      <c r="B30" s="58">
        <f t="shared" si="5"/>
        <v>19</v>
      </c>
      <c r="C30" s="21" t="str">
        <f>'19'!A3</f>
        <v>Autorizzazione all’occupazione del suolo pubblico</v>
      </c>
      <c r="D30" s="4" t="str">
        <f>'19'!F2</f>
        <v>SI</v>
      </c>
      <c r="E30" s="4" t="str">
        <f>IF(D30="SI",IF('19'!$B$44="Presenti campi non compilati","Errore","OK"),"-")</f>
        <v>OK</v>
      </c>
      <c r="F30" s="56" t="str">
        <f>IF(D30="SI",IF('19'!$A$47&lt;&gt;"","SI","NO"),"-")</f>
        <v>SI</v>
      </c>
      <c r="G30" s="3" t="str">
        <f t="shared" si="6"/>
        <v>19 - Autorizzazione all’occupazione del suolo pubblico</v>
      </c>
      <c r="H30" s="50">
        <f>IF(AND(D30="SI",E30="OK"),'19'!$B$24,"Processo non sottoposto a mappatura e valutazione del rischio")</f>
        <v>2.1666666666666665</v>
      </c>
      <c r="I30" s="50">
        <f>IF(AND(D30="SI",E30="OK"),'19'!$B$40,"")</f>
        <v>1</v>
      </c>
      <c r="J30" s="50">
        <f>IF(AND(D30="SI",E30="OK"),'19'!$B$44,"")</f>
        <v>2.1666666666666665</v>
      </c>
      <c r="L30" s="3">
        <v>19</v>
      </c>
      <c r="M30" s="44" t="str">
        <f t="shared" si="7"/>
        <v>19</v>
      </c>
      <c r="O30" s="46">
        <f t="shared" si="0"/>
        <v>0</v>
      </c>
      <c r="P30" s="46" t="str">
        <f t="shared" si="1"/>
        <v>19 - Autorizzazione all’occupazione del suolo pubblico</v>
      </c>
      <c r="Q30" s="46">
        <f t="shared" si="2"/>
        <v>0</v>
      </c>
      <c r="R30" s="46">
        <f t="shared" si="3"/>
        <v>0</v>
      </c>
      <c r="S30" s="46">
        <f t="shared" si="4"/>
        <v>0</v>
      </c>
      <c r="T30" s="3">
        <v>19</v>
      </c>
      <c r="U30" t="str">
        <f>IF(AND(D30="SI",E30="OK",'19'!$A$47&lt;&gt;""),M30&amp;" - "&amp;C30,"")</f>
        <v>19 - Autorizzazione all’occupazione del suolo pubblico</v>
      </c>
      <c r="V30" s="3" t="str">
        <f>IF(AND(U30&lt;&gt;"",'19'!$A$47&lt;&gt;""),'19'!$A$47,"")</f>
        <v>Se vengono applicate in modo chiaro e trasparente le disposizioni normative e regolamentari, non dovrebbero verificarsi fenomeni corruttivi.  occore comunque trattare tutti i soggetti richiedenti in modo serio ed equo, evitando trattamenti privilegiati a favore di soggetti che svolgono attività di interesse per l'ente. Questa fattispecie è comunque una di quelle in cui è rilevante anche il controllo delle entrate relative ai canoni previsti.</v>
      </c>
    </row>
    <row r="31" spans="2:22" s="3" customFormat="1" ht="30.75" thickBot="1" x14ac:dyDescent="0.3">
      <c r="B31" s="58">
        <f t="shared" si="5"/>
        <v>20</v>
      </c>
      <c r="C31" s="51" t="str">
        <f>'20'!A3</f>
        <v>Autorizzazioni ex artt. 68 e 69 del TULPS (spettacoli anche viaggianti, pubblici intrattenimenti, feste da ballo, esposizioni, gare)</v>
      </c>
      <c r="D31" s="4" t="str">
        <f>'20'!$F$2</f>
        <v>SI</v>
      </c>
      <c r="E31" s="4" t="str">
        <f>IF(D31="SI",IF('20'!$B$44="Presenti campi non compilati","Errore","OK"),"-")</f>
        <v>OK</v>
      </c>
      <c r="F31" s="56" t="str">
        <f>IF(D31="SI",IF('20'!$A$47&lt;&gt;"","SI","NO"),"-")</f>
        <v>SI</v>
      </c>
      <c r="G31" s="3" t="str">
        <f t="shared" si="6"/>
        <v>20 - Autorizzazioni ex artt. 68 e 69 del TULPS (spettacoli anche viaggianti, pubblici intrattenimenti, feste da ballo, esposizioni, gare)</v>
      </c>
      <c r="H31" s="50">
        <f>IF(AND(D31="SI",E31="OK"),'20'!$B$24,"Processo non sottoposto a mappatura e valutazione del rischio")</f>
        <v>2.8333333333333335</v>
      </c>
      <c r="I31" s="50">
        <f>IF(AND(D31="SI",E31="OK"),'20'!$B$40,"")</f>
        <v>1.25</v>
      </c>
      <c r="J31" s="50">
        <f>IF(AND(D31="SI",E31="OK"),'20'!$B$44,"")</f>
        <v>3.541666666666667</v>
      </c>
      <c r="L31" s="3">
        <v>20</v>
      </c>
      <c r="M31" s="44" t="str">
        <f t="shared" si="7"/>
        <v>20</v>
      </c>
      <c r="O31" s="46">
        <f t="shared" si="0"/>
        <v>0</v>
      </c>
      <c r="P31" s="46" t="str">
        <f t="shared" si="1"/>
        <v>20 - Autorizzazioni ex artt. 68 e 69 del TULPS (spettacoli anche viaggianti, pubblici intrattenimenti, feste da ballo, esposizioni, gare)</v>
      </c>
      <c r="Q31" s="46">
        <f t="shared" si="2"/>
        <v>0</v>
      </c>
      <c r="R31" s="46">
        <f t="shared" si="3"/>
        <v>0</v>
      </c>
      <c r="S31" s="46">
        <f t="shared" si="4"/>
        <v>0</v>
      </c>
      <c r="T31" s="3">
        <v>20</v>
      </c>
      <c r="U31" t="str">
        <f>IF(AND(D31="SI",E31="OK",'20'!$A$47&lt;&gt;""),M31&amp;" - "&amp;C31,"")</f>
        <v>20 - Autorizzazioni ex artt. 68 e 69 del TULPS (spettacoli anche viaggianti, pubblici intrattenimenti, feste da ballo, esposizioni, gare)</v>
      </c>
      <c r="V31" s="3" t="str">
        <f>IF(AND(U31&lt;&gt;"",'20'!$A$47&lt;&gt;""),'20'!$A$47,"")</f>
        <v>Se vengono applicate in modo chiaro e trasparente le disposizioni normative e regolamentari, non dovrebbero verificarsi fenomeni corruttivi. vale quanto detto a proposito della scheda 19, Questa fattispecie è comunque una di quelle in cui è rilevante anche il controllo delle entrate relative ai canoni previsti.</v>
      </c>
    </row>
    <row r="32" spans="2:22" s="3" customFormat="1" ht="20.100000000000001" customHeight="1" thickBot="1" x14ac:dyDescent="0.3">
      <c r="B32" s="58">
        <f t="shared" si="5"/>
        <v>21</v>
      </c>
      <c r="C32" s="21" t="str">
        <f>'21'!A3</f>
        <v>Permesso di costruire convenzionato</v>
      </c>
      <c r="D32" s="4" t="str">
        <f>'21'!$F$2</f>
        <v>SI</v>
      </c>
      <c r="E32" s="4" t="str">
        <f>IF(D32="SI",IF('21'!$B$44="Presenti campi non compilati","Errore","OK"),"-")</f>
        <v>OK</v>
      </c>
      <c r="F32" s="56" t="str">
        <f>IF(D32="SI",IF('21'!$A$47&lt;&gt;"","SI","NO"),"-")</f>
        <v>SI</v>
      </c>
      <c r="G32" s="3" t="str">
        <f t="shared" si="6"/>
        <v>21 - Permesso di costruire convenzionato</v>
      </c>
      <c r="H32" s="50">
        <f>IF(AND(D32="SI",E32="OK"),'21'!$B$24,"Processo non sottoposto a mappatura e valutazione del rischio")</f>
        <v>3.3333333333333335</v>
      </c>
      <c r="I32" s="50">
        <f>IF(AND(D32="SI",E32="OK"),'21'!$B$40,"")</f>
        <v>1.25</v>
      </c>
      <c r="J32" s="50">
        <f>IF(AND(D32="SI",E32="OK"),'21'!$B$44,"")</f>
        <v>4.166666666666667</v>
      </c>
      <c r="L32" s="3">
        <v>21</v>
      </c>
      <c r="M32" s="44" t="str">
        <f t="shared" si="7"/>
        <v>21</v>
      </c>
      <c r="O32" s="46">
        <f t="shared" si="0"/>
        <v>0</v>
      </c>
      <c r="P32" s="46">
        <f t="shared" si="1"/>
        <v>0</v>
      </c>
      <c r="Q32" s="46" t="str">
        <f t="shared" si="2"/>
        <v>21 - Permesso di costruire convenzionato</v>
      </c>
      <c r="R32" s="46">
        <f t="shared" si="3"/>
        <v>0</v>
      </c>
      <c r="S32" s="46">
        <f t="shared" si="4"/>
        <v>0</v>
      </c>
      <c r="T32" s="3">
        <v>21</v>
      </c>
      <c r="U32" t="str">
        <f>IF(AND(D32="SI",E32="OK",'21'!$A$47&lt;&gt;""),M32&amp;" - "&amp;C32,"")</f>
        <v>21 - Permesso di costruire convenzionato</v>
      </c>
      <c r="V32" s="3" t="str">
        <f>IF(AND(U32&lt;&gt;"",'21'!$A$47&lt;&gt;""),'21'!$A$47,"")</f>
        <v>Come per la scheda 6 (Permesso di costruire) l'accesso agli uffici dei progettisti professionisti, degli imprenditori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v>
      </c>
    </row>
    <row r="33" spans="2:22" s="3" customFormat="1" ht="20.100000000000001" customHeight="1" thickBot="1" x14ac:dyDescent="0.3">
      <c r="B33" s="58">
        <f t="shared" si="5"/>
        <v>22</v>
      </c>
      <c r="C33" s="21" t="str">
        <f>'22'!A3</f>
        <v>Autorizzazioni al funzionamento e accreditamento unità offerta sociale</v>
      </c>
      <c r="D33" s="4" t="str">
        <f>'22'!$F$2</f>
        <v>NO</v>
      </c>
      <c r="E33" s="4" t="str">
        <f>IF(D33="SI",IF('22'!$B$44="Presenti campi non compilati","Errore","OK"),"-")</f>
        <v>-</v>
      </c>
      <c r="F33" s="56" t="str">
        <f>IF(D33="SI",IF('22'!$A$47&lt;&gt;"","SI","NO"),"-")</f>
        <v>-</v>
      </c>
      <c r="G33" s="3" t="str">
        <f t="shared" si="6"/>
        <v>22 - Autorizzazioni al funzionamento e accreditamento unità offerta sociale</v>
      </c>
      <c r="H33" s="50" t="str">
        <f>IF(AND(D33="SI",E33="OK"),'22'!$B$24,"Processo non sottoposto a mappatura e valutazione del rischio")</f>
        <v>Processo non sottoposto a mappatura e valutazione del rischio</v>
      </c>
      <c r="I33" s="50" t="str">
        <f>IF(AND(D33="SI",E33="OK"),'22'!$B$40,"")</f>
        <v/>
      </c>
      <c r="J33" s="50" t="str">
        <f>IF(AND(D33="SI",E33="OK"),'22'!$B$44,"")</f>
        <v/>
      </c>
      <c r="L33" s="3">
        <v>22</v>
      </c>
      <c r="M33" s="44" t="str">
        <f t="shared" si="7"/>
        <v>22</v>
      </c>
      <c r="O33" s="46">
        <f t="shared" si="0"/>
        <v>0</v>
      </c>
      <c r="P33" s="46">
        <f t="shared" si="1"/>
        <v>0</v>
      </c>
      <c r="Q33" s="46">
        <f t="shared" si="2"/>
        <v>0</v>
      </c>
      <c r="R33" s="46">
        <f t="shared" si="3"/>
        <v>0</v>
      </c>
      <c r="S33" s="46">
        <f t="shared" si="4"/>
        <v>0</v>
      </c>
      <c r="T33" s="3">
        <v>22</v>
      </c>
      <c r="U33" t="str">
        <f>IF(AND(D33="SI",E33="OK",'22'!$A$47&lt;&gt;""),M33&amp;" - "&amp;C33,"")</f>
        <v/>
      </c>
      <c r="V33" s="3" t="str">
        <f>IF(AND(U33&lt;&gt;"",'22'!$A$47&lt;&gt;""),'22'!$A$47,"")</f>
        <v/>
      </c>
    </row>
    <row r="34" spans="2:22" s="3" customFormat="1" ht="20.100000000000001" customHeight="1" thickBot="1" x14ac:dyDescent="0.3">
      <c r="B34" s="58">
        <f t="shared" si="5"/>
        <v>23</v>
      </c>
      <c r="C34" s="21" t="str">
        <f>'23'!A3</f>
        <v>Documenti di identità</v>
      </c>
      <c r="D34" s="4" t="str">
        <f>'23'!$F$2</f>
        <v>SI</v>
      </c>
      <c r="E34" s="4" t="str">
        <f>IF(D34="SI",IF('23'!$B$44="Presenti campi non compilati","Errore","OK"),"-")</f>
        <v>OK</v>
      </c>
      <c r="F34" s="56" t="str">
        <f>IF(D34="SI",IF('23'!$A$47&lt;&gt;"","SI","NO"),"-")</f>
        <v>SI</v>
      </c>
      <c r="G34" s="3" t="str">
        <f t="shared" si="6"/>
        <v>23 - Documenti di identità</v>
      </c>
      <c r="H34" s="50">
        <f>IF(AND(D34="SI",E34="OK"),'23'!$B$24,"Processo non sottoposto a mappatura e valutazione del rischio")</f>
        <v>2</v>
      </c>
      <c r="I34" s="50">
        <f>IF(AND(D34="SI",E34="OK"),'23'!$B$40,"")</f>
        <v>1</v>
      </c>
      <c r="J34" s="50">
        <f>IF(AND(D34="SI",E34="OK"),'23'!$B$44,"")</f>
        <v>2</v>
      </c>
      <c r="L34" s="3">
        <v>23</v>
      </c>
      <c r="M34" s="44" t="str">
        <f t="shared" si="7"/>
        <v>23</v>
      </c>
      <c r="O34" s="46">
        <f t="shared" si="0"/>
        <v>0</v>
      </c>
      <c r="P34" s="46" t="str">
        <f t="shared" si="1"/>
        <v>23 - Documenti di identità</v>
      </c>
      <c r="Q34" s="46">
        <f t="shared" si="2"/>
        <v>0</v>
      </c>
      <c r="R34" s="46">
        <f t="shared" si="3"/>
        <v>0</v>
      </c>
      <c r="S34" s="46">
        <f t="shared" si="4"/>
        <v>0</v>
      </c>
      <c r="T34" s="3">
        <v>23</v>
      </c>
      <c r="U34" t="str">
        <f>IF(AND(D34="SI",E34="OK",'23'!$A$47&lt;&gt;""),M34&amp;" - "&amp;C34,"")</f>
        <v>23 - Documenti di identità</v>
      </c>
      <c r="V34" s="3" t="str">
        <f>IF(AND(U34&lt;&gt;"",'23'!$A$47&lt;&gt;""),'23'!$A$47,"")</f>
        <v xml:space="preserve"> La carta d'identità viene  rilasciata solo mediante la procedura informatica  ed ogni rilascio è associato in modo permanente alla procedura anagrafica. Risulta complesso pertanto assegnare un'identità diversa dalla propria ai richiedenti. Inoltre il rilascio della CIE TRAMITE il Ministero dell'interno, obbligatorio per tutti, evita ogni "tentazione corruttiva" per un rilascio veloce o preferenziale.</v>
      </c>
    </row>
    <row r="35" spans="2:22" s="3" customFormat="1" ht="20.100000000000001" customHeight="1" thickBot="1" x14ac:dyDescent="0.3">
      <c r="B35" s="58">
        <f t="shared" si="5"/>
        <v>24</v>
      </c>
      <c r="C35" s="21" t="str">
        <f>'24'!A3</f>
        <v>Servizi per minori e famiglie</v>
      </c>
      <c r="D35" s="4" t="str">
        <f>'24'!$F$2</f>
        <v>SI</v>
      </c>
      <c r="E35" s="4" t="str">
        <f>IF(D35="SI",IF('24'!$B$44="Presenti campi non compilati","Errore","OK"),"-")</f>
        <v>OK</v>
      </c>
      <c r="F35" s="56" t="str">
        <f>IF(D35="SI",IF('24'!$A$47&lt;&gt;"","SI","NO"),"-")</f>
        <v>SI</v>
      </c>
      <c r="G35" s="3" t="str">
        <f t="shared" si="6"/>
        <v>24 - Servizi per minori e famiglie</v>
      </c>
      <c r="H35" s="50">
        <f>IF(AND(D35="SI",E35="OK"),'24'!$B$24,"Processo non sottoposto a mappatura e valutazione del rischio")</f>
        <v>3.5</v>
      </c>
      <c r="I35" s="50">
        <f>IF(AND(D35="SI",E35="OK"),'24'!$B$40,"")</f>
        <v>1.25</v>
      </c>
      <c r="J35" s="50">
        <f>IF(AND(D35="SI",E35="OK"),'24'!$B$44,"")</f>
        <v>4.375</v>
      </c>
      <c r="L35" s="3">
        <v>24</v>
      </c>
      <c r="M35" s="44" t="str">
        <f t="shared" si="7"/>
        <v>24</v>
      </c>
      <c r="O35" s="46">
        <f t="shared" si="0"/>
        <v>0</v>
      </c>
      <c r="P35" s="46">
        <f t="shared" si="1"/>
        <v>0</v>
      </c>
      <c r="Q35" s="46" t="str">
        <f t="shared" si="2"/>
        <v>24 - Servizi per minori e famiglie</v>
      </c>
      <c r="R35" s="46">
        <f t="shared" si="3"/>
        <v>0</v>
      </c>
      <c r="S35" s="46">
        <f t="shared" si="4"/>
        <v>0</v>
      </c>
      <c r="T35" s="3">
        <v>24</v>
      </c>
      <c r="U35" t="str">
        <f>IF(AND(D35="SI",E35="OK",'24'!$A$47&lt;&gt;""),M35&amp;" - "&amp;C35,"")</f>
        <v>24 - Servizi per minori e famiglie</v>
      </c>
      <c r="V35" s="3" t="str">
        <f>IF(AND(U35&lt;&gt;"",'24'!$A$47&lt;&gt;""),'24'!$A$47,"")</f>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v>
      </c>
    </row>
    <row r="36" spans="2:22" s="3" customFormat="1" ht="20.100000000000001" customHeight="1" thickBot="1" x14ac:dyDescent="0.3">
      <c r="B36" s="58">
        <f t="shared" si="5"/>
        <v>25</v>
      </c>
      <c r="C36" s="21" t="str">
        <f>'25'!A3</f>
        <v>Servizi assistenziali e socio-sanitari per anziani</v>
      </c>
      <c r="D36" s="4" t="str">
        <f>'25'!$F$2</f>
        <v>SI</v>
      </c>
      <c r="E36" s="4" t="str">
        <f>IF(D36="SI",IF('25'!$B$44="Presenti campi non compilati","Errore","OK"),"-")</f>
        <v>OK</v>
      </c>
      <c r="F36" s="56" t="str">
        <f>IF(D36="SI",IF('25'!$A$47&lt;&gt;"","SI","NO"),"-")</f>
        <v>SI</v>
      </c>
      <c r="G36" s="3" t="str">
        <f t="shared" si="6"/>
        <v>25 - Servizi assistenziali e socio-sanitari per anziani</v>
      </c>
      <c r="H36" s="50">
        <f>IF(AND(D36="SI",E36="OK"),'25'!$B$24,"Processo non sottoposto a mappatura e valutazione del rischio")</f>
        <v>3.5</v>
      </c>
      <c r="I36" s="50">
        <f>IF(AND(D36="SI",E36="OK"),'25'!$B$40,"")</f>
        <v>1.25</v>
      </c>
      <c r="J36" s="50">
        <f>IF(AND(D36="SI",E36="OK"),'25'!$B$44,"")</f>
        <v>4.375</v>
      </c>
      <c r="L36" s="3">
        <v>25</v>
      </c>
      <c r="M36" s="44" t="str">
        <f t="shared" si="7"/>
        <v>25</v>
      </c>
      <c r="O36" s="46">
        <f t="shared" si="0"/>
        <v>0</v>
      </c>
      <c r="P36" s="46">
        <f t="shared" si="1"/>
        <v>0</v>
      </c>
      <c r="Q36" s="46" t="str">
        <f t="shared" si="2"/>
        <v>25 - Servizi assistenziali e socio-sanitari per anziani</v>
      </c>
      <c r="R36" s="46">
        <f t="shared" si="3"/>
        <v>0</v>
      </c>
      <c r="S36" s="46">
        <f t="shared" si="4"/>
        <v>0</v>
      </c>
      <c r="T36" s="3">
        <v>25</v>
      </c>
      <c r="U36" t="str">
        <f>IF(AND(D36="SI",E36="OK",'25'!$A$47&lt;&gt;""),M36&amp;" - "&amp;C36,"")</f>
        <v>25 - Servizi assistenziali e socio-sanitari per anziani</v>
      </c>
      <c r="V36" s="3" t="str">
        <f>IF(AND(U36&lt;&gt;"",'25'!$A$47&lt;&gt;""),'25'!$A$47,"")</f>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v>
      </c>
    </row>
    <row r="37" spans="2:22" s="3" customFormat="1" ht="20.100000000000001" customHeight="1" thickBot="1" x14ac:dyDescent="0.3">
      <c r="B37" s="58">
        <f t="shared" si="5"/>
        <v>26</v>
      </c>
      <c r="C37" s="21" t="str">
        <f>'26'!A3</f>
        <v>Servizi per disabili</v>
      </c>
      <c r="D37" s="4" t="str">
        <f>'26'!$F$2</f>
        <v>SI</v>
      </c>
      <c r="E37" s="4" t="str">
        <f>IF(D37="SI",IF('26'!$B$44="Presenti campi non compilati","Errore","OK"),"-")</f>
        <v>OK</v>
      </c>
      <c r="F37" s="56" t="str">
        <f>IF(D37="SI",IF('26'!$A$47&lt;&gt;"","SI","NO"),"-")</f>
        <v>SI</v>
      </c>
      <c r="G37" s="3" t="str">
        <f t="shared" si="6"/>
        <v>26 - Servizi per disabili</v>
      </c>
      <c r="H37" s="50">
        <f>IF(AND(D37="SI",E37="OK"),'26'!$B$24,"Processo non sottoposto a mappatura e valutazione del rischio")</f>
        <v>3.5</v>
      </c>
      <c r="I37" s="50">
        <f>IF(AND(D37="SI",E37="OK"),'26'!$B$40,"")</f>
        <v>1.25</v>
      </c>
      <c r="J37" s="50">
        <f>IF(AND(D37="SI",E37="OK"),'26'!$B$44,"")</f>
        <v>4.375</v>
      </c>
      <c r="L37" s="3">
        <v>26</v>
      </c>
      <c r="M37" s="44" t="str">
        <f t="shared" si="7"/>
        <v>26</v>
      </c>
      <c r="O37" s="46">
        <f t="shared" si="0"/>
        <v>0</v>
      </c>
      <c r="P37" s="46">
        <f t="shared" si="1"/>
        <v>0</v>
      </c>
      <c r="Q37" s="46" t="str">
        <f t="shared" si="2"/>
        <v>26 - Servizi per disabili</v>
      </c>
      <c r="R37" s="46">
        <f t="shared" si="3"/>
        <v>0</v>
      </c>
      <c r="S37" s="46">
        <f t="shared" si="4"/>
        <v>0</v>
      </c>
      <c r="T37" s="3">
        <v>26</v>
      </c>
      <c r="U37" t="str">
        <f>IF(AND(D37="SI",E37="OK",'26'!$A$47&lt;&gt;""),M37&amp;" - "&amp;C37,"")</f>
        <v>26 - Servizi per disabili</v>
      </c>
      <c r="V37" s="3" t="str">
        <f>IF(AND(U37&lt;&gt;"",'26'!$A$47&lt;&gt;""),'26'!$A$47,"")</f>
        <v>Per i servizi che comportano la corresponsione di contributi in denaro si faccia riferimento alle prescrizioni di cui alla scheda n. 8 sulla corresponsione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8" spans="2:22" s="3" customFormat="1" ht="20.100000000000001" customHeight="1" thickBot="1" x14ac:dyDescent="0.3">
      <c r="B38" s="58">
        <f t="shared" si="5"/>
        <v>27</v>
      </c>
      <c r="C38" s="21" t="str">
        <f>'27'!A3</f>
        <v>Servizi per adulti in difficoltà</v>
      </c>
      <c r="D38" s="4" t="str">
        <f>'27'!$F$2</f>
        <v>SI</v>
      </c>
      <c r="E38" s="4" t="str">
        <f>IF(D38="SI",IF('27'!$B$44="Presenti campi non compilati","Errore","OK"),"-")</f>
        <v>OK</v>
      </c>
      <c r="F38" s="56" t="str">
        <f>IF(D38="SI",IF('27'!$A$47&lt;&gt;"","SI","NO"),"-")</f>
        <v>SI</v>
      </c>
      <c r="G38" s="3" t="str">
        <f t="shared" si="6"/>
        <v>27 - Servizi per adulti in difficoltà</v>
      </c>
      <c r="H38" s="50">
        <f>IF(AND(D38="SI",E38="OK"),'27'!$B$24,"Processo non sottoposto a mappatura e valutazione del rischio")</f>
        <v>3.5</v>
      </c>
      <c r="I38" s="50">
        <f>IF(AND(D38="SI",E38="OK"),'27'!$B$40,"")</f>
        <v>1.25</v>
      </c>
      <c r="J38" s="50">
        <f>IF(AND(D38="SI",E38="OK"),'27'!$B$44,"")</f>
        <v>4.375</v>
      </c>
      <c r="L38" s="3">
        <v>27</v>
      </c>
      <c r="M38" s="44" t="str">
        <f t="shared" si="7"/>
        <v>27</v>
      </c>
      <c r="O38" s="46">
        <f t="shared" si="0"/>
        <v>0</v>
      </c>
      <c r="P38" s="46">
        <f t="shared" si="1"/>
        <v>0</v>
      </c>
      <c r="Q38" s="46" t="str">
        <f t="shared" si="2"/>
        <v>27 - Servizi per adulti in difficoltà</v>
      </c>
      <c r="R38" s="46">
        <f t="shared" si="3"/>
        <v>0</v>
      </c>
      <c r="S38" s="46">
        <f t="shared" si="4"/>
        <v>0</v>
      </c>
      <c r="T38" s="3">
        <v>27</v>
      </c>
      <c r="U38" t="str">
        <f>IF(AND(D38="SI",E38="OK",'27'!$A$47&lt;&gt;""),M38&amp;" - "&amp;C38,"")</f>
        <v>27 - Servizi per adulti in difficoltà</v>
      </c>
      <c r="V38" s="3" t="str">
        <f>IF(AND(U38&lt;&gt;"",'27'!$A$47&lt;&gt;""),'27'!$A$47,"")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9" spans="2:22" s="3" customFormat="1" ht="20.100000000000001" customHeight="1" thickBot="1" x14ac:dyDescent="0.3">
      <c r="B39" s="58">
        <f t="shared" si="5"/>
        <v>28</v>
      </c>
      <c r="C39" s="21" t="str">
        <f>'28'!A3</f>
        <v>Servizi di integrazione dei cittadini stranieri</v>
      </c>
      <c r="D39" s="4" t="str">
        <f>'28'!$F$2</f>
        <v>SI</v>
      </c>
      <c r="E39" s="4" t="str">
        <f>IF(D39="SI",IF('28'!$B$44="Presenti campi non compilati","Errore","OK"),"-")</f>
        <v>OK</v>
      </c>
      <c r="F39" s="56" t="str">
        <f>IF(D39="SI",IF('28'!$A$47&lt;&gt;"","SI","NO"),"-")</f>
        <v>SI</v>
      </c>
      <c r="G39" s="3" t="str">
        <f t="shared" si="6"/>
        <v>28 - Servizi di integrazione dei cittadini stranieri</v>
      </c>
      <c r="H39" s="50">
        <f>IF(AND(D39="SI",E39="OK"),'28'!$B$24,"Processo non sottoposto a mappatura e valutazione del rischio")</f>
        <v>3.5</v>
      </c>
      <c r="I39" s="50">
        <f>IF(AND(D39="SI",E39="OK"),'28'!$B$40,"")</f>
        <v>1.25</v>
      </c>
      <c r="J39" s="50">
        <f>IF(AND(D39="SI",E39="OK"),'28'!$B$44,"")</f>
        <v>4.375</v>
      </c>
      <c r="L39" s="3">
        <v>28</v>
      </c>
      <c r="M39" s="44" t="str">
        <f t="shared" si="7"/>
        <v>28</v>
      </c>
      <c r="O39" s="46">
        <f t="shared" si="0"/>
        <v>0</v>
      </c>
      <c r="P39" s="46">
        <f t="shared" si="1"/>
        <v>0</v>
      </c>
      <c r="Q39" s="46" t="str">
        <f t="shared" si="2"/>
        <v>28 - Servizi di integrazione dei cittadini stranieri</v>
      </c>
      <c r="R39" s="46">
        <f t="shared" si="3"/>
        <v>0</v>
      </c>
      <c r="S39" s="46">
        <f t="shared" si="4"/>
        <v>0</v>
      </c>
      <c r="T39" s="3">
        <v>28</v>
      </c>
      <c r="U39" t="str">
        <f>IF(AND(D39="SI",E39="OK",'28'!$A$47&lt;&gt;""),M39&amp;" - "&amp;C39,"")</f>
        <v>28 - Servizi di integrazione dei cittadini stranieri</v>
      </c>
      <c r="V39" s="3" t="str">
        <f>IF(AND(U39&lt;&gt;"",'28'!$A$47&lt;&gt;""),'28'!$A$47,"")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v>
      </c>
    </row>
    <row r="40" spans="2:22" s="3" customFormat="1" ht="20.100000000000001" customHeight="1" thickBot="1" x14ac:dyDescent="0.3">
      <c r="B40" s="58">
        <f t="shared" si="5"/>
        <v>29</v>
      </c>
      <c r="C40" s="21" t="str">
        <f>'29'!A3</f>
        <v>Raccolta e smaltimento rifiuti</v>
      </c>
      <c r="D40" s="4" t="str">
        <f>'29'!$F$2</f>
        <v>SI</v>
      </c>
      <c r="E40" s="4" t="str">
        <f>IF(D40="SI",IF('29'!$B$44="Presenti campi non compilati","Errore","OK"),"-")</f>
        <v>OK</v>
      </c>
      <c r="F40" s="56" t="str">
        <f>IF(D40="SI",IF('29'!$A$47&lt;&gt;"","SI","NO"),"-")</f>
        <v>SI</v>
      </c>
      <c r="G40" s="3" t="str">
        <f t="shared" si="6"/>
        <v>29 - Raccolta e smaltimento rifiuti</v>
      </c>
      <c r="H40" s="50">
        <f>IF(AND(D40="SI",E40="OK"),'29'!$B$24,"Processo non sottoposto a mappatura e valutazione del rischio")</f>
        <v>3.6666666666666665</v>
      </c>
      <c r="I40" s="50">
        <f>IF(AND(D40="SI",E40="OK"),'29'!$B$40,"")</f>
        <v>1.25</v>
      </c>
      <c r="J40" s="50">
        <f>IF(AND(D40="SI",E40="OK"),'29'!$B$44,"")</f>
        <v>4.583333333333333</v>
      </c>
      <c r="L40" s="3">
        <v>29</v>
      </c>
      <c r="M40" s="44" t="str">
        <f t="shared" si="7"/>
        <v>29</v>
      </c>
      <c r="O40" s="46">
        <f t="shared" si="0"/>
        <v>0</v>
      </c>
      <c r="P40" s="46">
        <f t="shared" si="1"/>
        <v>0</v>
      </c>
      <c r="Q40" s="46" t="str">
        <f t="shared" si="2"/>
        <v>29 - Raccolta e smaltimento rifiuti</v>
      </c>
      <c r="R40" s="46">
        <f t="shared" si="3"/>
        <v>0</v>
      </c>
      <c r="S40" s="46">
        <f t="shared" si="4"/>
        <v>0</v>
      </c>
      <c r="T40" s="3">
        <v>29</v>
      </c>
      <c r="U40" t="str">
        <f>IF(AND(D40="SI",E40="OK",'29'!$A$47&lt;&gt;""),M40&amp;" - "&amp;C40,"")</f>
        <v>29 - Raccolta e smaltimento rifiuti</v>
      </c>
      <c r="V40" s="3" t="str">
        <f>IF(AND(U40&lt;&gt;"",'29'!$A$47&lt;&gt;""),'29'!$A$47,"")</f>
        <v xml:space="preserve">I processi che ineriscono alla raccolta pratica e allo smaltimento quotidiano saranno rispondenti al contratto di servizio con l'ente gestore e pertanto sono difficili da individuare fattispecie corruttive. </v>
      </c>
    </row>
    <row r="41" spans="2:22" s="3" customFormat="1" ht="20.100000000000001" customHeight="1" thickBot="1" x14ac:dyDescent="0.3">
      <c r="B41" s="58">
        <f t="shared" si="5"/>
        <v>30</v>
      </c>
      <c r="C41" s="21" t="str">
        <f>'30'!A3</f>
        <v>Gestione del protocollo</v>
      </c>
      <c r="D41" s="4" t="str">
        <f>'30'!$F$2</f>
        <v>SI</v>
      </c>
      <c r="E41" s="4" t="str">
        <f>IF(D41="SI",IF('30'!$B$44="Presenti campi non compilati","Errore","OK"),"-")</f>
        <v>OK</v>
      </c>
      <c r="F41" s="56" t="str">
        <f>IF(D41="SI",IF('30'!$A$47&lt;&gt;"","SI","NO"),"-")</f>
        <v>SI</v>
      </c>
      <c r="G41" s="3" t="str">
        <f t="shared" si="6"/>
        <v>30 - Gestione del protocollo</v>
      </c>
      <c r="H41" s="50">
        <f>IF(AND(D41="SI",E41="OK"),'30'!$B$24,"Processo non sottoposto a mappatura e valutazione del rischio")</f>
        <v>1.1666666666666667</v>
      </c>
      <c r="I41" s="50">
        <f>IF(AND(D41="SI",E41="OK"),'30'!$B$40,"")</f>
        <v>0.75</v>
      </c>
      <c r="J41" s="50">
        <f>IF(AND(D41="SI",E41="OK"),'30'!$B$44,"")</f>
        <v>0.875</v>
      </c>
      <c r="L41" s="3">
        <v>30</v>
      </c>
      <c r="M41" s="44" t="str">
        <f t="shared" si="7"/>
        <v>30</v>
      </c>
      <c r="O41" s="46" t="str">
        <f t="shared" si="0"/>
        <v>30 - Gestione del protocollo</v>
      </c>
      <c r="P41" s="46">
        <f t="shared" si="1"/>
        <v>0</v>
      </c>
      <c r="Q41" s="46">
        <f t="shared" si="2"/>
        <v>0</v>
      </c>
      <c r="R41" s="46">
        <f t="shared" si="3"/>
        <v>0</v>
      </c>
      <c r="S41" s="46">
        <f t="shared" si="4"/>
        <v>0</v>
      </c>
      <c r="T41" s="3">
        <v>30</v>
      </c>
      <c r="U41" t="str">
        <f>IF(AND(D41="SI",E41="OK",'30'!$A$47&lt;&gt;""),M41&amp;" - "&amp;C41,"")</f>
        <v>30 - Gestione del protocollo</v>
      </c>
      <c r="V41" s="3" t="str">
        <f>IF(AND(U41&lt;&gt;"",'30'!$A$47&lt;&gt;""),'30'!$A$47,"")</f>
        <v>Non si registrano pericoli corruttivi anche perché questo ente si è dotato del protocollo elettronico con profilatura dei flussi.</v>
      </c>
    </row>
    <row r="42" spans="2:22" s="3" customFormat="1" ht="20.100000000000001" customHeight="1" thickBot="1" x14ac:dyDescent="0.3">
      <c r="B42" s="58">
        <f t="shared" si="5"/>
        <v>31</v>
      </c>
      <c r="C42" s="21" t="str">
        <f>'31'!A3</f>
        <v>Gestione dell'archivio</v>
      </c>
      <c r="D42" s="4" t="str">
        <f>'31'!$F$2</f>
        <v>NO</v>
      </c>
      <c r="E42" s="4" t="str">
        <f>IF(D42="SI",IF('31'!$B$44="Presenti campi non compilati","Errore","OK"),"-")</f>
        <v>-</v>
      </c>
      <c r="F42" s="56" t="str">
        <f>IF(D42="SI",IF('31'!$A$47&lt;&gt;"","SI","NO"),"-")</f>
        <v>-</v>
      </c>
      <c r="G42" s="3" t="str">
        <f t="shared" si="6"/>
        <v>31 - Gestione dell'archivio</v>
      </c>
      <c r="H42" s="50" t="str">
        <f>IF(AND(D42="SI",E42="OK"),'31'!$B$24,"Processo non sottoposto a mappatura e valutazione del rischio")</f>
        <v>Processo non sottoposto a mappatura e valutazione del rischio</v>
      </c>
      <c r="I42" s="50" t="str">
        <f>IF(AND(D42="SI",E42="OK"),'31'!$B$40,"")</f>
        <v/>
      </c>
      <c r="J42" s="50" t="str">
        <f>IF(AND(D42="SI",E42="OK"),'31'!$B$44,"")</f>
        <v/>
      </c>
      <c r="L42" s="3">
        <v>31</v>
      </c>
      <c r="M42" s="44" t="str">
        <f t="shared" si="7"/>
        <v>31</v>
      </c>
      <c r="O42" s="46">
        <f t="shared" si="0"/>
        <v>0</v>
      </c>
      <c r="P42" s="46">
        <f t="shared" si="1"/>
        <v>0</v>
      </c>
      <c r="Q42" s="46">
        <f t="shared" si="2"/>
        <v>0</v>
      </c>
      <c r="R42" s="46">
        <f t="shared" si="3"/>
        <v>0</v>
      </c>
      <c r="S42" s="46">
        <f t="shared" si="4"/>
        <v>0</v>
      </c>
      <c r="T42" s="3">
        <v>31</v>
      </c>
      <c r="U42" t="str">
        <f>IF(AND(D42="SI",E42="OK",'31'!$A$47&lt;&gt;""),M42&amp;" - "&amp;C42,"")</f>
        <v/>
      </c>
      <c r="V42" s="3" t="str">
        <f>IF(AND(U42&lt;&gt;"",'31'!$A$47&lt;&gt;""),'31'!$A$47,"")</f>
        <v/>
      </c>
    </row>
    <row r="43" spans="2:22" s="3" customFormat="1" ht="20.100000000000001" customHeight="1" thickBot="1" x14ac:dyDescent="0.3">
      <c r="B43" s="58">
        <f t="shared" si="5"/>
        <v>32</v>
      </c>
      <c r="C43" s="21" t="str">
        <f>'32'!A3</f>
        <v>Gestione delle sepolture e dei loculi</v>
      </c>
      <c r="D43" s="4" t="str">
        <f>'32'!$F$2</f>
        <v>SI</v>
      </c>
      <c r="E43" s="4" t="str">
        <f>IF(D43="SI",IF('32'!$B$44="Presenti campi non compilati","Errore","OK"),"-")</f>
        <v>OK</v>
      </c>
      <c r="F43" s="56" t="str">
        <f>IF(D43="SI",IF('32'!$A$47&lt;&gt;"","SI","NO"),"-")</f>
        <v>SI</v>
      </c>
      <c r="G43" s="3" t="str">
        <f t="shared" si="6"/>
        <v>32 - Gestione delle sepolture e dei loculi</v>
      </c>
      <c r="H43" s="50">
        <f>IF(AND(D43="SI",E43="OK"),'32'!$B$24,"Processo non sottoposto a mappatura e valutazione del rischio")</f>
        <v>2.1666666666666665</v>
      </c>
      <c r="I43" s="50">
        <f>IF(AND(D43="SI",E43="OK"),'32'!$B$40,"")</f>
        <v>1</v>
      </c>
      <c r="J43" s="50">
        <f>IF(AND(D43="SI",E43="OK"),'32'!$B$44,"")</f>
        <v>2.1666666666666665</v>
      </c>
      <c r="L43" s="3">
        <v>32</v>
      </c>
      <c r="M43" s="44" t="str">
        <f t="shared" si="7"/>
        <v>32</v>
      </c>
      <c r="O43" s="46">
        <f t="shared" si="0"/>
        <v>0</v>
      </c>
      <c r="P43" s="46" t="str">
        <f t="shared" si="1"/>
        <v>32 - Gestione delle sepolture e dei loculi</v>
      </c>
      <c r="Q43" s="46">
        <f t="shared" si="2"/>
        <v>0</v>
      </c>
      <c r="R43" s="46">
        <f t="shared" si="3"/>
        <v>0</v>
      </c>
      <c r="S43" s="46">
        <f t="shared" si="4"/>
        <v>0</v>
      </c>
      <c r="T43" s="3">
        <v>32</v>
      </c>
      <c r="U43" t="str">
        <f>IF(AND(D43="SI",E43="OK",'32'!$A$47&lt;&gt;""),M43&amp;" - "&amp;C43,"")</f>
        <v>32 - Gestione delle sepolture e dei loculi</v>
      </c>
      <c r="V43" s="3" t="str">
        <f>IF(AND(U43&lt;&gt;"",'32'!$A$47&lt;&gt;""),'32'!$A$47,"")</f>
        <v xml:space="preserve"> Per quanto riguarda la gestione delle concessioni cimiteriali è stato adottato un apposito regolamento con relative tariffe.</v>
      </c>
    </row>
    <row r="44" spans="2:22" s="3" customFormat="1" ht="20.100000000000001" customHeight="1" thickBot="1" x14ac:dyDescent="0.3">
      <c r="B44" s="58">
        <f t="shared" si="5"/>
        <v>33</v>
      </c>
      <c r="C44" s="21" t="str">
        <f>'33'!A3</f>
        <v>Gestione delle tombe di famiglia</v>
      </c>
      <c r="D44" s="4" t="str">
        <f>'33'!$F$2</f>
        <v>SI</v>
      </c>
      <c r="E44" s="4" t="str">
        <f>IF(D44="SI",IF('33'!$B$44="Presenti campi non compilati","Errore","OK"),"-")</f>
        <v>OK</v>
      </c>
      <c r="F44" s="56" t="str">
        <f>IF(D44="SI",IF('33'!$A$47&lt;&gt;"","SI","NO"),"-")</f>
        <v>SI</v>
      </c>
      <c r="G44" s="3" t="str">
        <f t="shared" si="6"/>
        <v>33 - Gestione delle tombe di famiglia</v>
      </c>
      <c r="H44" s="50">
        <f>IF(AND(D44="SI",E44="OK"),'33'!$B$24,"Processo non sottoposto a mappatura e valutazione del rischio")</f>
        <v>2.5</v>
      </c>
      <c r="I44" s="50">
        <f>IF(AND(D44="SI",E44="OK"),'33'!$B$40,"")</f>
        <v>1.25</v>
      </c>
      <c r="J44" s="50">
        <f>IF(AND(D44="SI",E44="OK"),'33'!$B$44,"")</f>
        <v>3.125</v>
      </c>
      <c r="L44" s="3">
        <v>33</v>
      </c>
      <c r="M44" s="44" t="str">
        <f t="shared" si="7"/>
        <v>33</v>
      </c>
      <c r="O44" s="46">
        <f t="shared" ref="O44:O61" si="8">IF(AND(D44="SI",E44="OK"),IF(AND(J44&gt;0,J44&lt;=1),G44,),)</f>
        <v>0</v>
      </c>
      <c r="P44" s="46" t="str">
        <f t="shared" ref="P44:P61" si="9">IF(AND(D44="SI",E44="OK"),IF(AND(J44&gt;1,J44&lt;=4),G44,),)</f>
        <v>33 - Gestione delle tombe di famiglia</v>
      </c>
      <c r="Q44" s="46">
        <f t="shared" ref="Q44:Q61" si="10">IF(AND(D44="SI",E44="OK"),IF(AND(J44&gt;4,J44&lt;=9),G44,),)</f>
        <v>0</v>
      </c>
      <c r="R44" s="46">
        <f t="shared" ref="R44:R61" si="11">IF(AND(D44="SI",E44="OK"),IF(AND(J44&gt;9,J44&lt;=16),G44,),)</f>
        <v>0</v>
      </c>
      <c r="S44" s="46">
        <f t="shared" ref="S44:S61" si="12">IF(AND(D44="SI",E44="OK"),IF(AND(J44&gt;16,J44&lt;=25),G44,),)</f>
        <v>0</v>
      </c>
      <c r="T44" s="3">
        <v>33</v>
      </c>
      <c r="U44" t="str">
        <f>IF(AND(D44="SI",E44="OK",'33'!$A$47&lt;&gt;""),M44&amp;" - "&amp;C44,"")</f>
        <v>33 - Gestione delle tombe di famiglia</v>
      </c>
      <c r="V44" s="3" t="str">
        <f>IF(AND(U44&lt;&gt;"",'33'!$A$47&lt;&gt;""),'33'!$A$47,"")</f>
        <v>Oltre a quanto indicato nella scheda precedente per quanto riguarda questa fattispecie si ritiene necessario adottare un apposito regolamento e l'eventuale assegnazione di nuove tombe è prevista con apposito procedimento regolamentare</v>
      </c>
    </row>
    <row r="45" spans="2:22" s="3" customFormat="1" ht="20.100000000000001" customHeight="1" thickBot="1" x14ac:dyDescent="0.3">
      <c r="B45" s="58">
        <f t="shared" si="5"/>
        <v>34</v>
      </c>
      <c r="C45" s="21" t="str">
        <f>'34'!A3</f>
        <v>Organizzazione eventi</v>
      </c>
      <c r="D45" s="4" t="str">
        <f>'34'!$F$2</f>
        <v>SI</v>
      </c>
      <c r="E45" s="4" t="str">
        <f>IF(D45="SI",IF('34'!$B$44="Presenti campi non compilati","Errore","OK"),"-")</f>
        <v>OK</v>
      </c>
      <c r="F45" s="56" t="str">
        <f>IF(D45="SI",IF('34'!$A$47&lt;&gt;"","SI","NO"),"-")</f>
        <v>SI</v>
      </c>
      <c r="G45" s="3" t="str">
        <f t="shared" si="6"/>
        <v>34 - Organizzazione eventi</v>
      </c>
      <c r="H45" s="50">
        <f>IF(AND(D45="SI",E45="OK"),'34'!$B$24,"Processo non sottoposto a mappatura e valutazione del rischio")</f>
        <v>3</v>
      </c>
      <c r="I45" s="50">
        <f>IF(AND(D45="SI",E45="OK"),'34'!$B$40,"")</f>
        <v>1.25</v>
      </c>
      <c r="J45" s="50">
        <f>IF(AND(D45="SI",E45="OK"),'34'!$B$44,"")</f>
        <v>3.75</v>
      </c>
      <c r="L45" s="3">
        <v>34</v>
      </c>
      <c r="M45" s="44" t="str">
        <f t="shared" si="7"/>
        <v>34</v>
      </c>
      <c r="O45" s="46">
        <f t="shared" si="8"/>
        <v>0</v>
      </c>
      <c r="P45" s="46" t="str">
        <f t="shared" si="9"/>
        <v>34 - Organizzazione eventi</v>
      </c>
      <c r="Q45" s="46">
        <f t="shared" si="10"/>
        <v>0</v>
      </c>
      <c r="R45" s="46">
        <f t="shared" si="11"/>
        <v>0</v>
      </c>
      <c r="S45" s="46">
        <f t="shared" si="12"/>
        <v>0</v>
      </c>
      <c r="T45" s="3">
        <v>34</v>
      </c>
      <c r="U45" t="str">
        <f>IF(AND(D45="SI",E45="OK",'34'!$A$47&lt;&gt;""),M45&amp;" - "&amp;C45,"")</f>
        <v>34 - Organizzazione eventi</v>
      </c>
      <c r="V45" s="3" t="str">
        <f>IF(AND(U45&lt;&gt;"",'34'!$A$47&lt;&gt;""),'34'!$A$47,"")</f>
        <v>Si consiglia ai responsabili dei servizi di procedere alla realizzazione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v>
      </c>
    </row>
    <row r="46" spans="2:22" s="3" customFormat="1" ht="20.100000000000001" customHeight="1" thickBot="1" x14ac:dyDescent="0.3">
      <c r="B46" s="58">
        <f t="shared" si="5"/>
        <v>35</v>
      </c>
      <c r="C46" s="21" t="str">
        <f>'35'!A3</f>
        <v>Rilascio di patrocini</v>
      </c>
      <c r="D46" s="4" t="str">
        <f>'35'!$F$2</f>
        <v>SI</v>
      </c>
      <c r="E46" s="4" t="str">
        <f>IF(D46="SI",IF('35'!$B$44="Presenti campi non compilati","Errore","OK"),"-")</f>
        <v>OK</v>
      </c>
      <c r="F46" s="56" t="str">
        <f>IF(D46="SI",IF('35'!$A$47&lt;&gt;"","SI","NO"),"-")</f>
        <v>SI</v>
      </c>
      <c r="G46" s="3" t="str">
        <f t="shared" si="6"/>
        <v>35 - Rilascio di patrocini</v>
      </c>
      <c r="H46" s="50">
        <f>IF(AND(D46="SI",E46="OK"),'35'!$B$24,"Processo non sottoposto a mappatura e valutazione del rischio")</f>
        <v>2.6666666666666665</v>
      </c>
      <c r="I46" s="50">
        <f>IF(AND(D46="SI",E46="OK"),'35'!$B$40,"")</f>
        <v>1.25</v>
      </c>
      <c r="J46" s="50">
        <f>IF(AND(D46="SI",E46="OK"),'35'!$B$44,"")</f>
        <v>3.333333333333333</v>
      </c>
      <c r="L46" s="3">
        <v>35</v>
      </c>
      <c r="M46" s="44" t="str">
        <f t="shared" si="7"/>
        <v>35</v>
      </c>
      <c r="O46" s="46">
        <f t="shared" si="8"/>
        <v>0</v>
      </c>
      <c r="P46" s="46" t="str">
        <f t="shared" si="9"/>
        <v>35 - Rilascio di patrocini</v>
      </c>
      <c r="Q46" s="46">
        <f t="shared" si="10"/>
        <v>0</v>
      </c>
      <c r="R46" s="46">
        <f t="shared" si="11"/>
        <v>0</v>
      </c>
      <c r="S46" s="46">
        <f t="shared" si="12"/>
        <v>0</v>
      </c>
      <c r="T46" s="3">
        <v>35</v>
      </c>
      <c r="U46" t="str">
        <f>IF(AND(D46="SI",E46="OK",'35'!$A$47&lt;&gt;""),M46&amp;" - "&amp;C46,"")</f>
        <v>35 - Rilascio di patrocini</v>
      </c>
      <c r="V46" s="3" t="str">
        <f>IF(AND(U46&lt;&gt;"",'35'!$A$47&lt;&gt;""),'35'!$A$47,"")</f>
        <v>Per i patrocini gratuiti si ritiene inutile ogni misura anticorruttiva. Per i patrocini onerosi, che prevedono un contributo a supporto dell'iniziativa si fa riferimento alle misure di cui alla scheda n. 8. Nella fissazione delle regole che stanno alla base della concessione dei patrocini vanno individuate le regole particolari per quelli onerosi.</v>
      </c>
    </row>
    <row r="47" spans="2:22" s="3" customFormat="1" ht="30.75" thickBot="1" x14ac:dyDescent="0.3">
      <c r="B47" s="58">
        <f t="shared" si="5"/>
        <v>36</v>
      </c>
      <c r="C47" s="21" t="str">
        <f>'36'!A3</f>
        <v>Ammissioni alle agevolazioni in materia socio assistenziale contributi per pagamento retta servizi sociali</v>
      </c>
      <c r="D47" s="4" t="str">
        <f>'36'!$F$2</f>
        <v>SI</v>
      </c>
      <c r="E47" s="4" t="str">
        <f>IF(D47="SI",IF('36'!$B$44="Presenti campi non compilati","Errore","OK"),"-")</f>
        <v>OK</v>
      </c>
      <c r="F47" s="56" t="str">
        <f>IF(D47="SI",IF('36'!$A$47&lt;&gt;"","SI","NO"),"-")</f>
        <v>SI</v>
      </c>
      <c r="G47" s="3" t="str">
        <f t="shared" si="6"/>
        <v>36 - Ammissioni alle agevolazioni in materia socio assistenziale contributi per pagamento retta servizi sociali</v>
      </c>
      <c r="H47" s="50">
        <f>IF(AND(D47="SI",E47="OK"),'36'!$B$24,"Processo non sottoposto a mappatura e valutazione del rischio")</f>
        <v>3</v>
      </c>
      <c r="I47" s="50">
        <f>IF(AND(D47="SI",E47="OK"),'36'!$B$40,"")</f>
        <v>1.25</v>
      </c>
      <c r="J47" s="50">
        <f>IF(AND(D47="SI",E47="OK"),'36'!$B$44,"")</f>
        <v>3.75</v>
      </c>
      <c r="L47" s="3">
        <v>36</v>
      </c>
      <c r="M47" s="44" t="str">
        <f t="shared" si="7"/>
        <v>36</v>
      </c>
      <c r="O47" s="46">
        <f t="shared" si="8"/>
        <v>0</v>
      </c>
      <c r="P47" s="46" t="str">
        <f t="shared" si="9"/>
        <v>36 - Ammissioni alle agevolazioni in materia socio assistenziale contributi per pagamento retta servizi sociali</v>
      </c>
      <c r="Q47" s="46">
        <f t="shared" si="10"/>
        <v>0</v>
      </c>
      <c r="R47" s="46">
        <f t="shared" si="11"/>
        <v>0</v>
      </c>
      <c r="S47" s="46">
        <f t="shared" si="12"/>
        <v>0</v>
      </c>
      <c r="T47" s="3">
        <v>36</v>
      </c>
      <c r="U47" t="str">
        <f>IF(AND(D47="SI",E47="OK",'36'!$A$47&lt;&gt;""),M47&amp;" - "&amp;C47,"")</f>
        <v>36 - Ammissioni alle agevolazioni in materia socio assistenziale contributi per pagamento retta servizi sociali</v>
      </c>
      <c r="V47" s="3" t="str">
        <f>IF(AND(U47&lt;&gt;"",'36'!$A$47&lt;&gt;""),'36'!$A$47,"")</f>
        <v>Verifica a cura del dirigente/responsabile del procedimento, di concerto con l'ufficio tributi e la polizia locale, della veridicità delle dichiarazioni rese dal soggetto beneficiario.</v>
      </c>
    </row>
    <row r="48" spans="2:22" s="3" customFormat="1" ht="20.100000000000001" customHeight="1" thickBot="1" x14ac:dyDescent="0.3">
      <c r="B48" s="58">
        <f t="shared" si="5"/>
        <v>37</v>
      </c>
      <c r="C48" s="21" t="str">
        <f>'37'!A3</f>
        <v>Erogazioni contributi e sussidi buoni - vaucher regionali</v>
      </c>
      <c r="D48" s="4" t="str">
        <f>'37'!$F$2</f>
        <v>SI</v>
      </c>
      <c r="E48" s="4" t="str">
        <f>IF(D48="SI",IF('37'!$B$44="Presenti campi non compilati","Errore","OK"),"-")</f>
        <v>OK</v>
      </c>
      <c r="F48" s="56" t="str">
        <f>IF(D48="SI",IF('37'!$A$47&lt;&gt;"","SI","NO"),"-")</f>
        <v>SI</v>
      </c>
      <c r="G48" s="3" t="str">
        <f t="shared" si="6"/>
        <v>37 - Erogazioni contributi e sussidi buoni - vaucher regionali</v>
      </c>
      <c r="H48" s="50">
        <f>IF(AND(D48="SI",E48="OK"),'37'!$B$24,"Processo non sottoposto a mappatura e valutazione del rischio")</f>
        <v>3.3333333333333335</v>
      </c>
      <c r="I48" s="50">
        <f>IF(AND(D48="SI",E48="OK"),'37'!$B$40,"")</f>
        <v>1.5</v>
      </c>
      <c r="J48" s="50">
        <f>IF(AND(D48="SI",E48="OK"),'37'!$B$44,"")</f>
        <v>5</v>
      </c>
      <c r="L48" s="3">
        <v>37</v>
      </c>
      <c r="M48" s="44" t="str">
        <f t="shared" si="7"/>
        <v>37</v>
      </c>
      <c r="O48" s="46">
        <f t="shared" si="8"/>
        <v>0</v>
      </c>
      <c r="P48" s="46">
        <f t="shared" si="9"/>
        <v>0</v>
      </c>
      <c r="Q48" s="46" t="str">
        <f t="shared" si="10"/>
        <v>37 - Erogazioni contributi e sussidi buoni - vaucher regionali</v>
      </c>
      <c r="R48" s="46">
        <f t="shared" si="11"/>
        <v>0</v>
      </c>
      <c r="S48" s="46">
        <f t="shared" si="12"/>
        <v>0</v>
      </c>
      <c r="T48" s="3">
        <v>37</v>
      </c>
      <c r="U48" t="str">
        <f>IF(AND(D48="SI",E48="OK",'37'!$A$47&lt;&gt;""),M48&amp;" - "&amp;C48,"")</f>
        <v>37 - Erogazioni contributi e sussidi buoni - vaucher regionali</v>
      </c>
      <c r="V48" s="3" t="str">
        <f>IF(AND(U48&lt;&gt;"",'37'!$A$47&lt;&gt;""),'37'!$A$47,"")</f>
        <v>Pubblicità dei criteri di assegnazione dei contributi, sussidi e buoni voucher regionali. Motivazione puntuale dell'atto con il quale viene disposta la concessione di un beneficio economico salvaguardando la privacy.Pubblicazione dei provvedimenti di assegnazione dei benefici economici. Verifica puntuale rispetto della normativa regionale.</v>
      </c>
    </row>
    <row r="49" spans="2:22" s="3" customFormat="1" ht="20.100000000000001" customHeight="1" thickBot="1" x14ac:dyDescent="0.3">
      <c r="B49" s="58">
        <f t="shared" si="5"/>
        <v>38</v>
      </c>
      <c r="C49" s="21" t="str">
        <f>'38'!A3</f>
        <v>Formazione di determinazioni, ordinanze, decreti ed altri atti amministrativi</v>
      </c>
      <c r="D49" s="4" t="str">
        <f>'38'!$F$2</f>
        <v>SI</v>
      </c>
      <c r="E49" s="4" t="str">
        <f>IF(D49="SI",IF('38'!$B$44="Presenti campi non compilati","Errore","OK"),"-")</f>
        <v>OK</v>
      </c>
      <c r="F49" s="56" t="str">
        <f>IF(D49="SI",IF('38'!$A$47&lt;&gt;"","SI","NO"),"-")</f>
        <v>SI</v>
      </c>
      <c r="G49" s="3" t="str">
        <f t="shared" si="6"/>
        <v>38 - Formazione di determinazioni, ordinanze, decreti ed altri atti amministrativi</v>
      </c>
      <c r="H49" s="50">
        <f>IF(AND(D49="SI",E49="OK"),'38'!$B$24,"Processo non sottoposto a mappatura e valutazione del rischio")</f>
        <v>1.3333333333333333</v>
      </c>
      <c r="I49" s="50">
        <f>IF(AND(D49="SI",E49="OK"),'38'!$B$40,"")</f>
        <v>1.25</v>
      </c>
      <c r="J49" s="50">
        <f>IF(AND(D49="SI",E49="OK"),'38'!$B$44,"")</f>
        <v>1.6666666666666665</v>
      </c>
      <c r="L49" s="3">
        <v>38</v>
      </c>
      <c r="M49" s="44" t="str">
        <f t="shared" si="7"/>
        <v>38</v>
      </c>
      <c r="O49" s="46">
        <f t="shared" si="8"/>
        <v>0</v>
      </c>
      <c r="P49" s="46" t="str">
        <f t="shared" si="9"/>
        <v>38 - Formazione di determinazioni, ordinanze, decreti ed altri atti amministrativi</v>
      </c>
      <c r="Q49" s="46">
        <f t="shared" si="10"/>
        <v>0</v>
      </c>
      <c r="R49" s="46">
        <f t="shared" si="11"/>
        <v>0</v>
      </c>
      <c r="S49" s="46">
        <f t="shared" si="12"/>
        <v>0</v>
      </c>
      <c r="T49" s="3">
        <v>38</v>
      </c>
      <c r="U49" t="str">
        <f>IF(AND(D49="SI",E49="OK",'38'!$A$47&lt;&gt;""),M49&amp;" - "&amp;C49,"")</f>
        <v>38 - Formazione di determinazioni, ordinanze, decreti ed altri atti amministrativi</v>
      </c>
      <c r="V49" s="3" t="str">
        <f>IF(AND(U49&lt;&gt;"",'38'!$A$47&lt;&gt;""),'38'!$A$47,"")</f>
        <v>Rispetto della Legge n. 241/90 e del D.lgs. n. 267/2000 e delle norme speciali.</v>
      </c>
    </row>
    <row r="50" spans="2:22" s="3" customFormat="1" ht="20.100000000000001" customHeight="1" thickBot="1" x14ac:dyDescent="0.3">
      <c r="B50" s="58">
        <f t="shared" si="5"/>
        <v>39</v>
      </c>
      <c r="C50" s="21" t="str">
        <f>'39'!A3</f>
        <v>Designazione dei rappresentanti dell'ente presso enti, società, fondazioni</v>
      </c>
      <c r="D50" s="4" t="str">
        <f>'39'!$F$2</f>
        <v>SI</v>
      </c>
      <c r="E50" s="4" t="str">
        <f>IF(D50="SI",IF('39'!$B$44="Presenti campi non compilati","Errore","OK"),"-")</f>
        <v>OK</v>
      </c>
      <c r="F50" s="56" t="str">
        <f>IF(D50="SI",IF('39'!$A$47&lt;&gt;"","SI","NO"),"-")</f>
        <v>SI</v>
      </c>
      <c r="G50" s="3" t="str">
        <f t="shared" si="6"/>
        <v>39 - Designazione dei rappresentanti dell'ente presso enti, società, fondazioni</v>
      </c>
      <c r="H50" s="50">
        <f>IF(AND(D50="SI",E50="OK"),'39'!$B$24,"Processo non sottoposto a mappatura e valutazione del rischio")</f>
        <v>3.3333333333333335</v>
      </c>
      <c r="I50" s="50">
        <f>IF(AND(D50="SI",E50="OK"),'39'!$B$40,"")</f>
        <v>1.75</v>
      </c>
      <c r="J50" s="50">
        <f>IF(AND(D50="SI",E50="OK"),'39'!$B$44,"")</f>
        <v>5.8333333333333339</v>
      </c>
      <c r="L50" s="3">
        <v>39</v>
      </c>
      <c r="M50" s="44" t="str">
        <f t="shared" si="7"/>
        <v>39</v>
      </c>
      <c r="O50" s="46">
        <f t="shared" si="8"/>
        <v>0</v>
      </c>
      <c r="P50" s="46">
        <f t="shared" si="9"/>
        <v>0</v>
      </c>
      <c r="Q50" s="46" t="str">
        <f t="shared" si="10"/>
        <v>39 - Designazione dei rappresentanti dell'ente presso enti, società, fondazioni</v>
      </c>
      <c r="R50" s="46">
        <f t="shared" si="11"/>
        <v>0</v>
      </c>
      <c r="S50" s="46">
        <f t="shared" si="12"/>
        <v>0</v>
      </c>
      <c r="T50" s="3">
        <v>39</v>
      </c>
      <c r="U50" t="str">
        <f>IF(AND(D50="SI",E50="OK",'39'!$A$47&lt;&gt;""),M50&amp;" - "&amp;C50,"")</f>
        <v>39 - Designazione dei rappresentanti dell'ente presso enti, società, fondazioni</v>
      </c>
      <c r="V50" s="3" t="str">
        <f>IF(AND(U50&lt;&gt;"",'39'!$A$47&lt;&gt;""),'39'!$A$47,"")</f>
        <v xml:space="preserve">Vanno distinte designazioni che prevedono un compenso dalle designazioni che invece prevedano un compenso. Maggiore è il compenso, maggiori devono essere le misure di prevenzione della corruzione. Si tenga però presente che il PTPCT è rivolto quasi esclusivamente a comportamenti e processi di competenza della struttura amministrativa e gestionale e non al comportamento di organismi politici. </v>
      </c>
    </row>
    <row r="51" spans="2:22" s="3" customFormat="1" ht="20.100000000000001" customHeight="1" thickBot="1" x14ac:dyDescent="0.3">
      <c r="B51" s="58">
        <f t="shared" si="5"/>
        <v>40</v>
      </c>
      <c r="C51" s="21" t="str">
        <f>'40'!A3</f>
        <v xml:space="preserve">Variante in corso di esecuzione del contratto </v>
      </c>
      <c r="D51" s="4" t="str">
        <f>'40'!$F$2</f>
        <v>SI</v>
      </c>
      <c r="E51" s="4" t="str">
        <f>IF(D51="SI",IF('40'!$B$44="Presenti campi non compilati","Errore","OK"),"-")</f>
        <v>OK</v>
      </c>
      <c r="F51" s="56" t="str">
        <f>IF(D51="SI",IF('40'!$A$47&lt;&gt;"","SI","NO"),"-")</f>
        <v>SI</v>
      </c>
      <c r="G51" s="3" t="str">
        <f t="shared" si="6"/>
        <v xml:space="preserve">40 - Variante in corso di esecuzione del contratto </v>
      </c>
      <c r="H51" s="50">
        <f>IF(AND(D51="SI",E51="OK"),'40'!$B$24,"Processo non sottoposto a mappatura e valutazione del rischio")</f>
        <v>3</v>
      </c>
      <c r="I51" s="50">
        <f>IF(AND(D51="SI",E51="OK"),'40'!$B$40,"")</f>
        <v>1.25</v>
      </c>
      <c r="J51" s="50">
        <f>IF(AND(D51="SI",E51="OK"),'40'!$B$44,"")</f>
        <v>3.75</v>
      </c>
      <c r="L51" s="3">
        <v>40</v>
      </c>
      <c r="M51" s="44" t="str">
        <f t="shared" si="7"/>
        <v>40</v>
      </c>
      <c r="O51" s="46">
        <f t="shared" si="8"/>
        <v>0</v>
      </c>
      <c r="P51" s="46" t="str">
        <f t="shared" si="9"/>
        <v xml:space="preserve">40 - Variante in corso di esecuzione del contratto </v>
      </c>
      <c r="Q51" s="46">
        <f t="shared" si="10"/>
        <v>0</v>
      </c>
      <c r="R51" s="46">
        <f t="shared" si="11"/>
        <v>0</v>
      </c>
      <c r="S51" s="46">
        <f t="shared" si="12"/>
        <v>0</v>
      </c>
      <c r="T51" s="3">
        <v>40</v>
      </c>
      <c r="U51" t="str">
        <f>IF(AND(D51="SI",E51="OK",'40'!$A$47&lt;&gt;""),M51&amp;" - "&amp;C51,"")</f>
        <v xml:space="preserve">40 - Variante in corso di esecuzione del contratto </v>
      </c>
      <c r="V51" s="3" t="str">
        <f>IF(AND(U51&lt;&gt;"",'40'!$A$47&lt;&gt;""),'40'!$A$47,"")</f>
        <v>Obbligo di adeguata e specifica motivazione nell'atto di approvazione delle varianti specificandone le cause. Obbligo di comunicare al RPC, con cadenza semestrale gli atti adozioni in corso d'opera. Verifica del corretto assolvimento dell'obbligo di comunicazione dell'ANAC delle variazioni approvate e autorizzate ai sensi dell'art.106 del D.lgs.  50/2016.</v>
      </c>
    </row>
    <row r="52" spans="2:22" s="3" customFormat="1" ht="20.100000000000001" customHeight="1" thickBot="1" x14ac:dyDescent="0.3">
      <c r="B52" s="58">
        <f t="shared" si="5"/>
        <v>41</v>
      </c>
      <c r="C52" s="21" t="str">
        <f>'41'!A3</f>
        <v>Autorizzazioni al personale</v>
      </c>
      <c r="D52" s="4" t="str">
        <f>'41'!$F$2</f>
        <v>SI</v>
      </c>
      <c r="E52" s="4" t="str">
        <f>IF(D52="SI",IF('41'!$B$44="Presenti campi non compilati","Errore","OK"),"-")</f>
        <v>OK</v>
      </c>
      <c r="F52" s="56" t="str">
        <f>IF(D52="SI",IF('41'!$A$47&lt;&gt;"","SI","NO"),"-")</f>
        <v>SI</v>
      </c>
      <c r="G52" s="3" t="str">
        <f t="shared" si="6"/>
        <v>41 - Autorizzazioni al personale</v>
      </c>
      <c r="H52" s="50">
        <f>IF(AND(D52="SI",E52="OK"),'41'!$B$24,"Processo non sottoposto a mappatura e valutazione del rischio")</f>
        <v>1.8333333333333333</v>
      </c>
      <c r="I52" s="50">
        <f>IF(AND(D52="SI",E52="OK"),'41'!$B$40,"")</f>
        <v>2.5</v>
      </c>
      <c r="J52" s="50">
        <f>IF(AND(D52="SI",E52="OK"),'41'!$B$44,"")</f>
        <v>4.583333333333333</v>
      </c>
      <c r="L52" s="3">
        <v>41</v>
      </c>
      <c r="M52" s="44" t="str">
        <f t="shared" si="7"/>
        <v>41</v>
      </c>
      <c r="O52" s="46">
        <f t="shared" si="8"/>
        <v>0</v>
      </c>
      <c r="P52" s="46">
        <f t="shared" si="9"/>
        <v>0</v>
      </c>
      <c r="Q52" s="46" t="str">
        <f t="shared" si="10"/>
        <v>41 - Autorizzazioni al personale</v>
      </c>
      <c r="R52" s="46">
        <f t="shared" si="11"/>
        <v>0</v>
      </c>
      <c r="S52" s="46">
        <f t="shared" si="12"/>
        <v>0</v>
      </c>
      <c r="T52" s="3">
        <v>41</v>
      </c>
      <c r="U52" t="str">
        <f>IF(AND(D52="SI",E52="OK",'41'!$A$47&lt;&gt;""),M52&amp;" - "&amp;C52,"")</f>
        <v>41 - Autorizzazioni al personale</v>
      </c>
      <c r="V52" s="3" t="str">
        <f>IF(AND(U52&lt;&gt;"",'41'!$A$47&lt;&gt;""),'41'!$A$47,"")</f>
        <v>Rispetto del codice di comportamento.</v>
      </c>
    </row>
    <row r="53" spans="2:22" s="3" customFormat="1" ht="20.100000000000001" customHeight="1" thickBot="1" x14ac:dyDescent="0.3">
      <c r="B53" s="58">
        <f t="shared" si="5"/>
        <v>42</v>
      </c>
      <c r="C53" s="21" t="str">
        <f>'42'!A3</f>
        <v>Transazioni, accordi bonari e arbitrati</v>
      </c>
      <c r="D53" s="4" t="str">
        <f>'42'!$F$2</f>
        <v>SI</v>
      </c>
      <c r="E53" s="4" t="str">
        <f>IF(D53="SI",IF('42'!$B$44="Presenti campi non compilati","Errore","OK"),"-")</f>
        <v>OK</v>
      </c>
      <c r="F53" s="56" t="str">
        <f>IF(D53="SI",IF('42'!$A$47&lt;&gt;"","SI","NO"),"-")</f>
        <v>SI</v>
      </c>
      <c r="G53" s="3" t="str">
        <f t="shared" si="6"/>
        <v>42 - Transazioni, accordi bonari e arbitrati</v>
      </c>
      <c r="H53" s="50">
        <f>IF(AND(D53="SI",E53="OK"),'42'!$B$24,"Processo non sottoposto a mappatura e valutazione del rischio")</f>
        <v>2.6666666666666665</v>
      </c>
      <c r="I53" s="50">
        <f>IF(AND(D53="SI",E53="OK"),'42'!$B$40,"")</f>
        <v>2.75</v>
      </c>
      <c r="J53" s="50">
        <f>IF(AND(D53="SI",E53="OK"),'42'!$B$44,"")</f>
        <v>7.333333333333333</v>
      </c>
      <c r="L53" s="3">
        <v>42</v>
      </c>
      <c r="M53" s="44" t="str">
        <f t="shared" si="7"/>
        <v>42</v>
      </c>
      <c r="O53" s="46">
        <f t="shared" si="8"/>
        <v>0</v>
      </c>
      <c r="P53" s="46">
        <f t="shared" si="9"/>
        <v>0</v>
      </c>
      <c r="Q53" s="46" t="str">
        <f t="shared" si="10"/>
        <v>42 - Transazioni, accordi bonari e arbitrati</v>
      </c>
      <c r="R53" s="46">
        <f t="shared" si="11"/>
        <v>0</v>
      </c>
      <c r="S53" s="46">
        <f t="shared" si="12"/>
        <v>0</v>
      </c>
      <c r="T53" s="3">
        <v>42</v>
      </c>
      <c r="U53" t="str">
        <f>IF(AND(D53="SI",E53="OK",'42'!$A$47&lt;&gt;""),M53&amp;" - "&amp;C53,"")</f>
        <v>42 - Transazioni, accordi bonari e arbitrati</v>
      </c>
      <c r="V53" s="3" t="str">
        <f>IF(AND(U53&lt;&gt;"",'42'!$A$47&lt;&gt;""),'42'!$A$47,"")</f>
        <v>Adeguata e analitica motivazione dell'atto e degli interventi da attuare sugli immobili comunali. Pubblicazione sul sito istituzionale del Comune del soggetto/beneficiario e dell'importo economico.</v>
      </c>
    </row>
    <row r="54" spans="2:22" s="3" customFormat="1" ht="20.100000000000001" customHeight="1" thickBot="1" x14ac:dyDescent="0.3">
      <c r="B54" s="58">
        <f t="shared" si="5"/>
        <v>43</v>
      </c>
      <c r="C54" s="21" t="str">
        <f>'43'!A3</f>
        <v>Gestione degli alloggi pubblici</v>
      </c>
      <c r="D54" s="4" t="str">
        <f>'43'!$F$2</f>
        <v>NO</v>
      </c>
      <c r="E54" s="4" t="str">
        <f>IF(D54="SI",IF('43'!$B$44="Presenti campi non compilati","Errore","OK"),"-")</f>
        <v>-</v>
      </c>
      <c r="F54" s="56" t="str">
        <f>IF(D54="SI",IF('43'!$A$47&lt;&gt;"","SI","NO"),"-")</f>
        <v>-</v>
      </c>
      <c r="G54" s="3" t="str">
        <f t="shared" si="6"/>
        <v>43 - Gestione degli alloggi pubblici</v>
      </c>
      <c r="H54" s="50" t="str">
        <f>IF(AND(D54="SI",E54="OK"),'43'!$B$24,"Processo non sottoposto a mappatura e valutazione del rischio")</f>
        <v>Processo non sottoposto a mappatura e valutazione del rischio</v>
      </c>
      <c r="I54" s="50" t="str">
        <f>IF(AND(D54="SI",E54="OK"),'43'!$B$40,"")</f>
        <v/>
      </c>
      <c r="J54" s="50" t="str">
        <f>IF(AND(D54="SI",E54="OK"),'43'!$B$44,"")</f>
        <v/>
      </c>
      <c r="L54" s="3">
        <v>43</v>
      </c>
      <c r="M54" s="44" t="str">
        <f t="shared" si="7"/>
        <v>43</v>
      </c>
      <c r="O54" s="46">
        <f t="shared" si="8"/>
        <v>0</v>
      </c>
      <c r="P54" s="46">
        <f t="shared" si="9"/>
        <v>0</v>
      </c>
      <c r="Q54" s="46">
        <f t="shared" si="10"/>
        <v>0</v>
      </c>
      <c r="R54" s="46">
        <f t="shared" si="11"/>
        <v>0</v>
      </c>
      <c r="S54" s="46">
        <f t="shared" si="12"/>
        <v>0</v>
      </c>
      <c r="T54" s="3">
        <v>43</v>
      </c>
      <c r="U54" t="str">
        <f>IF(AND(D54="SI",E54="OK",'43'!$A$47&lt;&gt;""),M54&amp;" - "&amp;C54,"")</f>
        <v/>
      </c>
      <c r="V54" s="3" t="str">
        <f>IF(AND(U54&lt;&gt;"",'43'!$A$47&lt;&gt;""),'43'!$A$47,"")</f>
        <v/>
      </c>
    </row>
    <row r="55" spans="2:22" s="3" customFormat="1" ht="20.100000000000001" customHeight="1" thickBot="1" x14ac:dyDescent="0.3">
      <c r="B55" s="58">
        <f t="shared" si="5"/>
        <v>44</v>
      </c>
      <c r="C55" s="21" t="str">
        <f>'44'!A3</f>
        <v xml:space="preserve">Borse di studio </v>
      </c>
      <c r="D55" s="4" t="str">
        <f>'44'!$F$2</f>
        <v>NO</v>
      </c>
      <c r="E55" s="4" t="str">
        <f>IF(D55="SI",IF('44'!$B$44="Presenti campi non compilati","Errore","OK"),"-")</f>
        <v>-</v>
      </c>
      <c r="F55" s="56" t="str">
        <f>IF(D55="SI",IF('44'!$A$47&lt;&gt;"","SI","NO"),"-")</f>
        <v>-</v>
      </c>
      <c r="G55" s="3" t="str">
        <f t="shared" si="6"/>
        <v xml:space="preserve">44 - Borse di studio </v>
      </c>
      <c r="H55" s="50" t="str">
        <f>IF(AND(D55="SI",E55="OK"),'44'!$B$24,"Processo non sottoposto a mappatura e valutazione del rischio")</f>
        <v>Processo non sottoposto a mappatura e valutazione del rischio</v>
      </c>
      <c r="I55" s="50" t="str">
        <f>IF(AND(D55="SI",E55="OK"),'44'!$B$40,"")</f>
        <v/>
      </c>
      <c r="J55" s="50" t="str">
        <f>IF(AND(D55="SI",E55="OK"),'44'!$B$44,"")</f>
        <v/>
      </c>
      <c r="L55" s="3">
        <v>44</v>
      </c>
      <c r="M55" s="44" t="str">
        <f t="shared" si="7"/>
        <v>44</v>
      </c>
      <c r="O55" s="46">
        <f t="shared" si="8"/>
        <v>0</v>
      </c>
      <c r="P55" s="46">
        <f t="shared" si="9"/>
        <v>0</v>
      </c>
      <c r="Q55" s="46">
        <f t="shared" si="10"/>
        <v>0</v>
      </c>
      <c r="R55" s="46">
        <f t="shared" si="11"/>
        <v>0</v>
      </c>
      <c r="S55" s="46">
        <f t="shared" si="12"/>
        <v>0</v>
      </c>
      <c r="T55" s="3">
        <v>44</v>
      </c>
      <c r="U55" t="str">
        <f>IF(AND(D55="SI",E55="OK",'44'!$A$47&lt;&gt;""),M55&amp;" - "&amp;C55,"")</f>
        <v/>
      </c>
      <c r="V55" s="3" t="str">
        <f>IF(AND(U55&lt;&gt;"",'44'!$A$47&lt;&gt;""),'44'!$A$47,"")</f>
        <v/>
      </c>
    </row>
    <row r="56" spans="2:22" s="3" customFormat="1" ht="20.100000000000001" customHeight="1" thickBot="1" x14ac:dyDescent="0.3">
      <c r="B56" s="58">
        <f t="shared" si="5"/>
        <v>45</v>
      </c>
      <c r="C56" s="21" t="str">
        <f>'45'!A3</f>
        <v>Vigilanza sulla circolazione e la sosta</v>
      </c>
      <c r="D56" s="4" t="str">
        <f>'45'!$F$2</f>
        <v>SI</v>
      </c>
      <c r="E56" s="4" t="str">
        <f>IF(D56="SI",IF('45'!$B$44="Presenti campi non compilati","Errore","OK"),"-")</f>
        <v>OK</v>
      </c>
      <c r="F56" s="56" t="str">
        <f>IF(D56="SI",IF('45'!$A$47&lt;&gt;"","SI","NO"),"-")</f>
        <v>SI</v>
      </c>
      <c r="G56" s="3" t="str">
        <f t="shared" si="6"/>
        <v>45 - Vigilanza sulla circolazione e la sosta</v>
      </c>
      <c r="H56" s="50">
        <f>IF(AND(D56="SI",E56="OK"),'45'!$B$24,"Processo non sottoposto a mappatura e valutazione del rischio")</f>
        <v>1.6666666666666667</v>
      </c>
      <c r="I56" s="50">
        <f>IF(AND(D56="SI",E56="OK"),'45'!$B$40,"")</f>
        <v>1</v>
      </c>
      <c r="J56" s="50">
        <f>IF(AND(D56="SI",E56="OK"),'45'!$B$44,"")</f>
        <v>1.6666666666666667</v>
      </c>
      <c r="L56" s="3">
        <v>45</v>
      </c>
      <c r="M56" s="44" t="str">
        <f t="shared" si="7"/>
        <v>45</v>
      </c>
      <c r="O56" s="46">
        <f t="shared" si="8"/>
        <v>0</v>
      </c>
      <c r="P56" s="46" t="str">
        <f t="shared" si="9"/>
        <v>45 - Vigilanza sulla circolazione e la sosta</v>
      </c>
      <c r="Q56" s="46">
        <f t="shared" si="10"/>
        <v>0</v>
      </c>
      <c r="R56" s="46">
        <f t="shared" si="11"/>
        <v>0</v>
      </c>
      <c r="S56" s="46">
        <f t="shared" si="12"/>
        <v>0</v>
      </c>
      <c r="T56" s="3">
        <v>45</v>
      </c>
      <c r="U56" t="str">
        <f>IF(AND(D56="SI",E56="OK",'45'!$A$47&lt;&gt;""),M56&amp;" - "&amp;C56,"")</f>
        <v>45 - Vigilanza sulla circolazione e la sosta</v>
      </c>
      <c r="V56" s="3" t="str">
        <f>IF(AND(U56&lt;&gt;"",'45'!$A$47&lt;&gt;""),'45'!$A$47,"")</f>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v>
      </c>
    </row>
    <row r="57" spans="2:22" s="3" customFormat="1" ht="20.100000000000001" customHeight="1" thickBot="1" x14ac:dyDescent="0.3">
      <c r="B57" s="58">
        <f t="shared" si="5"/>
        <v>46</v>
      </c>
      <c r="C57" s="21" t="str">
        <f>'46'!A3</f>
        <v xml:space="preserve">Controllo servizi esternalizzati </v>
      </c>
      <c r="D57" s="4" t="str">
        <f>'46'!$F$2</f>
        <v>NO</v>
      </c>
      <c r="E57" s="4" t="str">
        <f>IF(D57="SI",IF('46'!$B$44="Presenti campi non compilati","Errore","OK"),"-")</f>
        <v>-</v>
      </c>
      <c r="F57" s="56" t="str">
        <f>IF(D57="SI",IF('46'!$A$47&lt;&gt;"","SI","NO"),"-")</f>
        <v>-</v>
      </c>
      <c r="G57" s="3" t="str">
        <f t="shared" si="6"/>
        <v xml:space="preserve">46 - Controllo servizi esternalizzati </v>
      </c>
      <c r="H57" s="50" t="str">
        <f>IF(AND(D57="SI",E57="OK"),'46'!$B$24,"Processo non sottoposto a mappatura e valutazione del rischio")</f>
        <v>Processo non sottoposto a mappatura e valutazione del rischio</v>
      </c>
      <c r="I57" s="50" t="str">
        <f>IF(AND(D57="SI",E57="OK"),'46'!$B$40,"")</f>
        <v/>
      </c>
      <c r="J57" s="50" t="str">
        <f>IF(AND(D57="SI",E57="OK"),'46'!$B$44,"")</f>
        <v/>
      </c>
      <c r="L57" s="3">
        <v>46</v>
      </c>
      <c r="M57" s="44" t="str">
        <f t="shared" si="7"/>
        <v>46</v>
      </c>
      <c r="O57" s="46">
        <f t="shared" si="8"/>
        <v>0</v>
      </c>
      <c r="P57" s="46">
        <f t="shared" si="9"/>
        <v>0</v>
      </c>
      <c r="Q57" s="46">
        <f t="shared" si="10"/>
        <v>0</v>
      </c>
      <c r="R57" s="46">
        <f t="shared" si="11"/>
        <v>0</v>
      </c>
      <c r="S57" s="46">
        <f t="shared" si="12"/>
        <v>0</v>
      </c>
      <c r="T57" s="3">
        <v>46</v>
      </c>
      <c r="U57" t="str">
        <f>IF(AND(D57="SI",E57="OK",'46'!$A$47&lt;&gt;""),M57&amp;" - "&amp;C57,"")</f>
        <v/>
      </c>
      <c r="V57" s="3" t="str">
        <f>IF(AND(U57&lt;&gt;"",'46'!$A$47&lt;&gt;""),'46'!$A$47,"")</f>
        <v/>
      </c>
    </row>
    <row r="58" spans="2:22" s="3" customFormat="1" ht="20.100000000000001" customHeight="1" thickBot="1" x14ac:dyDescent="0.3">
      <c r="B58" s="58">
        <f t="shared" si="5"/>
        <v>47</v>
      </c>
      <c r="C58" s="21" t="str">
        <f>'47'!A3</f>
        <v>Affidamenti in house</v>
      </c>
      <c r="D58" s="4" t="str">
        <f>'47'!$F$2</f>
        <v>NO</v>
      </c>
      <c r="E58" s="4" t="str">
        <f>IF(D58="SI",IF('47'!$B$44="Presenti campi non compilati","Errore","OK"),"-")</f>
        <v>-</v>
      </c>
      <c r="F58" s="56" t="str">
        <f>IF(D58="SI",IF('47'!$A$47&lt;&gt;"","SI","NO"),"-")</f>
        <v>-</v>
      </c>
      <c r="G58" s="3" t="str">
        <f t="shared" si="6"/>
        <v>47 - Affidamenti in house</v>
      </c>
      <c r="H58" s="50" t="str">
        <f>IF(AND(D58="SI",E58="OK"),'47'!$B$24,"Processo non sottoposto a mappatura e valutazione del rischio")</f>
        <v>Processo non sottoposto a mappatura e valutazione del rischio</v>
      </c>
      <c r="I58" s="50" t="str">
        <f>IF(AND(D58="SI",E58="OK"),'47'!$B$40,"")</f>
        <v/>
      </c>
      <c r="J58" s="50" t="str">
        <f>IF(AND(D58="SI",E58="OK"),'47'!$B$44,"")</f>
        <v/>
      </c>
      <c r="L58" s="3">
        <v>47</v>
      </c>
      <c r="M58" s="44" t="str">
        <f t="shared" si="7"/>
        <v>47</v>
      </c>
      <c r="O58" s="46">
        <f t="shared" si="8"/>
        <v>0</v>
      </c>
      <c r="P58" s="46">
        <f t="shared" si="9"/>
        <v>0</v>
      </c>
      <c r="Q58" s="46">
        <f t="shared" si="10"/>
        <v>0</v>
      </c>
      <c r="R58" s="46">
        <f t="shared" si="11"/>
        <v>0</v>
      </c>
      <c r="S58" s="46">
        <f t="shared" si="12"/>
        <v>0</v>
      </c>
      <c r="T58" s="3">
        <v>47</v>
      </c>
      <c r="U58" t="str">
        <f>IF(AND(D58="SI",E58="OK",'47'!$A$47&lt;&gt;""),M58&amp;" - "&amp;C58,"")</f>
        <v/>
      </c>
      <c r="V58" s="3" t="str">
        <f>IF(AND(U58&lt;&gt;"",'47'!$A$47&lt;&gt;""),'47'!$A$47,"")</f>
        <v/>
      </c>
    </row>
    <row r="59" spans="2:22" ht="20.100000000000001" customHeight="1" thickBot="1" x14ac:dyDescent="0.3">
      <c r="B59" s="58">
        <f t="shared" si="5"/>
        <v>49</v>
      </c>
      <c r="C59" s="21" t="str">
        <f>'49'!$A$3</f>
        <v>Registrazioni e rilascio certificazioni in materia anagrafica ed elettorale</v>
      </c>
      <c r="D59" s="4" t="str">
        <f>'49'!$F$2</f>
        <v>SI</v>
      </c>
      <c r="E59" s="4" t="str">
        <f>IF(D59="SI",IF('49'!$B$44="Presenti campi non compilati","Errore","OK"),"-")</f>
        <v>OK</v>
      </c>
      <c r="F59" s="56" t="str">
        <f>IF(D59="SI",IF('49'!$A$47&lt;&gt;"","SI","NO"),"-")</f>
        <v>SI</v>
      </c>
      <c r="G59" s="3" t="str">
        <f t="shared" si="6"/>
        <v>49 - Registrazioni e rilascio certificazioni in materia anagrafica ed elettorale</v>
      </c>
      <c r="H59" s="50">
        <f>IF(AND(D59="SI",E59="OK"),'49'!$B$24,"Processo non sottoposto a mappatura e valutazione del rischio")</f>
        <v>3.1666666666666665</v>
      </c>
      <c r="I59" s="50">
        <f>IF(AND(D59="SI",E59="OK"),'49'!$B$40,"")</f>
        <v>0.75</v>
      </c>
      <c r="J59" s="50">
        <f>IF(AND(D59="SI",E59="OK"),'49'!$B$44,"")</f>
        <v>2.375</v>
      </c>
      <c r="L59" s="3">
        <v>49</v>
      </c>
      <c r="M59" s="44" t="str">
        <f t="shared" si="7"/>
        <v>49</v>
      </c>
      <c r="O59" s="46">
        <f t="shared" si="8"/>
        <v>0</v>
      </c>
      <c r="P59" s="46" t="str">
        <f t="shared" si="9"/>
        <v>49 - Registrazioni e rilascio certificazioni in materia anagrafica ed elettorale</v>
      </c>
      <c r="Q59" s="46">
        <f t="shared" si="10"/>
        <v>0</v>
      </c>
      <c r="R59" s="46">
        <f t="shared" si="11"/>
        <v>0</v>
      </c>
      <c r="S59" s="46">
        <f t="shared" si="12"/>
        <v>0</v>
      </c>
      <c r="T59" s="3">
        <v>49</v>
      </c>
      <c r="U59" t="str">
        <f>IF(AND(D59="SI",E59="OK",'49'!$A$47&lt;&gt;""),M59&amp;" - "&amp;C59,"")</f>
        <v>49 - Registrazioni e rilascio certificazioni in materia anagrafica ed elettorale</v>
      </c>
      <c r="V59" s="3" t="str">
        <f>IF(AND(U59&lt;&gt;"",'49'!$A$47&lt;&gt;""),'49'!$A$47,"")</f>
        <v>Adozione di procedure standardizzate</v>
      </c>
    </row>
    <row r="60" spans="2:22" ht="20.100000000000001" customHeight="1" thickBot="1" x14ac:dyDescent="0.3">
      <c r="B60" s="58">
        <f t="shared" si="5"/>
        <v>52</v>
      </c>
      <c r="C60" s="21" t="str">
        <f>'52'!$A$3</f>
        <v xml:space="preserve">Rilascio nuove residenze </v>
      </c>
      <c r="D60" s="4" t="str">
        <f>'52'!$F$2</f>
        <v>SI</v>
      </c>
      <c r="E60" s="4" t="str">
        <f>IF(D60="SI",IF('52'!$B$44="Presenti campi non compilati","Errore","OK"),"-")</f>
        <v>OK</v>
      </c>
      <c r="F60" s="56" t="str">
        <f>IF(D60="SI",IF('52'!$A$47&lt;&gt;"","SI","NO"),"-")</f>
        <v>SI</v>
      </c>
      <c r="G60" s="3" t="str">
        <f t="shared" si="6"/>
        <v xml:space="preserve">52 - Rilascio nuove residenze </v>
      </c>
      <c r="H60" s="50">
        <f>IF(AND(D60="SI",E60="OK"),'52'!$B$24,"Processo non sottoposto a mappatura e valutazione del rischio")</f>
        <v>2.5</v>
      </c>
      <c r="I60" s="50">
        <f>IF(AND(D60="SI",E60="OK"),'52'!$B$40,"")</f>
        <v>1</v>
      </c>
      <c r="J60" s="50">
        <f>IF(AND(D60="SI",E60="OK"),'52'!$B$44,"")</f>
        <v>2.5</v>
      </c>
      <c r="L60" s="3">
        <v>52</v>
      </c>
      <c r="M60" s="44" t="str">
        <f t="shared" si="7"/>
        <v>52</v>
      </c>
      <c r="O60" s="46">
        <f t="shared" si="8"/>
        <v>0</v>
      </c>
      <c r="P60" s="46" t="str">
        <f t="shared" si="9"/>
        <v xml:space="preserve">52 - Rilascio nuove residenze </v>
      </c>
      <c r="Q60" s="46">
        <f t="shared" si="10"/>
        <v>0</v>
      </c>
      <c r="R60" s="46">
        <f t="shared" si="11"/>
        <v>0</v>
      </c>
      <c r="S60" s="46">
        <f t="shared" si="12"/>
        <v>0</v>
      </c>
      <c r="T60" s="3">
        <v>52</v>
      </c>
      <c r="U60" t="str">
        <f>IF(AND(D60="SI",E60="OK",'52'!$A$47&lt;&gt;""),M60&amp;" - "&amp;C60,"")</f>
        <v xml:space="preserve">52 - Rilascio nuove residenze </v>
      </c>
      <c r="V60" s="3" t="str">
        <f>IF(AND(U60&lt;&gt;"",'52'!$A$47&lt;&gt;""),'52'!$A$47,"")</f>
        <v>Verifica delle operazioni compiute dagli ufficiali d'anagrafe tenuto conto che il procedimento si basa anche sulle riusltanze degli accertamenti compiuti  dagli Agenti di Polizia Locale in merito al requisito della dimora abituale.</v>
      </c>
    </row>
    <row r="61" spans="2:22" ht="20.100000000000001" customHeight="1" thickBot="1" x14ac:dyDescent="0.3">
      <c r="B61" s="58">
        <f t="shared" si="5"/>
        <v>53</v>
      </c>
      <c r="C61" s="21" t="str">
        <f>'53'!$A$3</f>
        <v xml:space="preserve">Trascrizioni sui registri di Stato Civile </v>
      </c>
      <c r="D61" s="4" t="str">
        <f>'53'!$F$2</f>
        <v>SI</v>
      </c>
      <c r="E61" s="4" t="str">
        <f>IF(D61="SI",IF('53'!$B$44="Presenti campi non compilati","Errore","OK"),"-")</f>
        <v>OK</v>
      </c>
      <c r="F61" s="56" t="str">
        <f>IF(D61="SI",IF('53'!$A$47&lt;&gt;"","SI","NO"),"-")</f>
        <v>SI</v>
      </c>
      <c r="G61" s="3" t="str">
        <f t="shared" si="6"/>
        <v xml:space="preserve">53 - Trascrizioni sui registri di Stato Civile </v>
      </c>
      <c r="H61" s="50">
        <f>IF(AND(D61="SI",E61="OK"),'53'!$B$24,"Processo non sottoposto a mappatura e valutazione del rischio")</f>
        <v>2.5</v>
      </c>
      <c r="I61" s="50">
        <f>IF(AND(D61="SI",E61="OK"),'53'!$B$40,"")</f>
        <v>1</v>
      </c>
      <c r="J61" s="50">
        <f>IF(AND(D61="SI",E61="OK"),'53'!$B$44,"")</f>
        <v>2.5</v>
      </c>
      <c r="L61" s="3">
        <v>53</v>
      </c>
      <c r="M61" s="44" t="str">
        <f t="shared" si="7"/>
        <v>53</v>
      </c>
      <c r="O61" s="46">
        <f t="shared" si="8"/>
        <v>0</v>
      </c>
      <c r="P61" s="46" t="str">
        <f t="shared" si="9"/>
        <v xml:space="preserve">53 - Trascrizioni sui registri di Stato Civile </v>
      </c>
      <c r="Q61" s="46">
        <f t="shared" si="10"/>
        <v>0</v>
      </c>
      <c r="R61" s="46">
        <f t="shared" si="11"/>
        <v>0</v>
      </c>
      <c r="S61" s="46">
        <f t="shared" si="12"/>
        <v>0</v>
      </c>
      <c r="T61" s="3">
        <v>53</v>
      </c>
      <c r="U61" t="str">
        <f>IF(AND(D61="SI",E61="OK",'53'!$A$47&lt;&gt;""),M61&amp;" - "&amp;C61,"")</f>
        <v xml:space="preserve">53 - Trascrizioni sui registri di Stato Civile </v>
      </c>
      <c r="V61" s="3" t="str">
        <f>IF(AND(U61&lt;&gt;"",'53'!$A$47&lt;&gt;""),'53'!$A$47,"")</f>
        <v>Rispetto delle procedure previste dal manuale sulla  qualità.</v>
      </c>
    </row>
    <row r="62" spans="2:22" ht="20.100000000000001" customHeight="1" thickBot="1" x14ac:dyDescent="0.3">
      <c r="B62" s="58">
        <f t="shared" ref="B62" si="13">IF(OR(C62="Nuova scheda",C62=""),"",T62)</f>
        <v>54</v>
      </c>
      <c r="C62" s="21" t="str">
        <f>'54'!$A$3</f>
        <v xml:space="preserve">Procedimento disciplinare </v>
      </c>
      <c r="D62" s="4" t="str">
        <f>'54'!$F$2</f>
        <v>SI</v>
      </c>
      <c r="E62" s="4" t="str">
        <f>IF(D62="SI",IF('54'!$B$44="Presenti campi non compilati","Errore","OK"),"-")</f>
        <v>OK</v>
      </c>
      <c r="F62" s="56" t="str">
        <f>IF(D62="SI",IF('54'!$A$47&lt;&gt;"","SI","NO"),"-")</f>
        <v>SI</v>
      </c>
      <c r="G62" s="3" t="str">
        <f t="shared" ref="G62" si="14">IF(OR(C62="Nuova scheda",C62=""),"",M62&amp;" - "&amp;C62)</f>
        <v xml:space="preserve">54 - Procedimento disciplinare </v>
      </c>
      <c r="H62" s="50">
        <f>IF(AND(D62="SI",E62="OK"),'54'!$B$24,"Processo non sottoposto a mappatura e valutazione del rischio")</f>
        <v>2.6666666666666665</v>
      </c>
      <c r="I62" s="50">
        <f>IF(AND(D62="SI",E62="OK"),'54'!$B$40,"")</f>
        <v>1.75</v>
      </c>
      <c r="J62" s="50">
        <f>IF(AND(D62="SI",E62="OK"),'54'!$B$44,"")</f>
        <v>4.6666666666666661</v>
      </c>
      <c r="L62" s="3">
        <v>54</v>
      </c>
      <c r="M62" s="44" t="str">
        <f t="shared" ref="M62" si="15">IF(L62&lt;&gt;0,TEXT(L62,"00"),"")</f>
        <v>54</v>
      </c>
      <c r="O62" s="46">
        <f t="shared" ref="O62" si="16">IF(AND(D62="SI",E62="OK"),IF(AND(J62&gt;0,J62&lt;=1),G62,),)</f>
        <v>0</v>
      </c>
      <c r="P62" s="46">
        <f t="shared" ref="P62" si="17">IF(AND(D62="SI",E62="OK"),IF(AND(J62&gt;1,J62&lt;=4),G62,),)</f>
        <v>0</v>
      </c>
      <c r="Q62" s="46" t="str">
        <f t="shared" ref="Q62" si="18">IF(AND(D62="SI",E62="OK"),IF(AND(J62&gt;4,J62&lt;=9),G62,),)</f>
        <v xml:space="preserve">54 - Procedimento disciplinare </v>
      </c>
      <c r="R62" s="46">
        <f t="shared" ref="R62" si="19">IF(AND(D62="SI",E62="OK"),IF(AND(J62&gt;9,J62&lt;=16),G62,),)</f>
        <v>0</v>
      </c>
      <c r="S62" s="46">
        <f t="shared" ref="S62" si="20">IF(AND(D62="SI",E62="OK"),IF(AND(J62&gt;16,J62&lt;=25),G62,),)</f>
        <v>0</v>
      </c>
      <c r="T62" s="3">
        <v>54</v>
      </c>
      <c r="U62" t="str">
        <f>IF(AND(D62="SI",E62="OK",'54'!$A$47&lt;&gt;""),M62&amp;" - "&amp;C62,"")</f>
        <v xml:space="preserve">54 - Procedimento disciplinare </v>
      </c>
      <c r="V62" s="3" t="str">
        <f>IF(AND(U62&lt;&gt;"",'54'!$A$47&lt;&gt;""),'54'!$A$47,"")</f>
        <v>Verifica della correttta applicazione delle norme in materia di contestazione di illeciti disciplinari e di irrogazione delle sanzione in forma graduata e proporzionata;  Obbligo di comunicaizone semestrale al RPC sui procedimenti disciplinari avviati/conclusi e sulle sanzioni disciplianari irrogate.</v>
      </c>
    </row>
    <row r="63" spans="2:22" ht="20.100000000000001" customHeight="1" thickBot="1" x14ac:dyDescent="0.3">
      <c r="B63" s="58">
        <f t="shared" ref="B63:B77" si="21">IF(OR(C63="Nuova scheda",C63=""),"",T63)</f>
        <v>55</v>
      </c>
      <c r="C63" s="21" t="str">
        <f>'55'!$A$3</f>
        <v xml:space="preserve">Controllo affissioni abusive </v>
      </c>
      <c r="D63" s="4" t="str">
        <f>'55'!$F$2</f>
        <v>SI</v>
      </c>
      <c r="E63" s="4" t="str">
        <f>IF(D63="SI",IF('55'!$B$44="Presenti campi non compilati","Errore","OK"),"-")</f>
        <v>OK</v>
      </c>
      <c r="F63" s="56" t="str">
        <f>IF(D63="SI",IF('55'!$A$47&lt;&gt;"","SI","NO"),"-")</f>
        <v>SI</v>
      </c>
      <c r="G63" s="3" t="str">
        <f t="shared" ref="G63:G77" si="22">IF(OR(C63="Nuova scheda",C63=""),"",M63&amp;" - "&amp;C63)</f>
        <v xml:space="preserve">55 - Controllo affissioni abusive </v>
      </c>
      <c r="H63" s="50">
        <f>IF(AND(D63="SI",E63="OK"),'55'!$B$24,"Processo non sottoposto a mappatura e valutazione del rischio")</f>
        <v>2.8333333333333335</v>
      </c>
      <c r="I63" s="50">
        <f>IF(AND(D63="SI",E63="OK"),'55'!$B$40,"")</f>
        <v>1.5</v>
      </c>
      <c r="J63" s="50">
        <f>IF(AND(D63="SI",E63="OK"),'55'!$B$44,"")</f>
        <v>4.25</v>
      </c>
      <c r="L63" s="3">
        <v>55</v>
      </c>
      <c r="M63" s="44" t="str">
        <f t="shared" ref="M63:M77" si="23">IF(L63&lt;&gt;0,TEXT(L63,"00"),"")</f>
        <v>55</v>
      </c>
      <c r="O63" s="46">
        <f t="shared" ref="O63:O77" si="24">IF(AND(D63="SI",E63="OK"),IF(AND(J63&gt;0,J63&lt;=1),G63,),)</f>
        <v>0</v>
      </c>
      <c r="P63" s="46">
        <f t="shared" ref="P63:P77" si="25">IF(AND(D63="SI",E63="OK"),IF(AND(J63&gt;1,J63&lt;=4),G63,),)</f>
        <v>0</v>
      </c>
      <c r="Q63" s="46" t="str">
        <f t="shared" ref="Q63:Q77" si="26">IF(AND(D63="SI",E63="OK"),IF(AND(J63&gt;4,J63&lt;=9),G63,),)</f>
        <v xml:space="preserve">55 - Controllo affissioni abusive </v>
      </c>
      <c r="R63" s="46">
        <f t="shared" ref="R63:R77" si="27">IF(AND(D63="SI",E63="OK"),IF(AND(J63&gt;9,J63&lt;=16),G63,),)</f>
        <v>0</v>
      </c>
      <c r="S63" s="46">
        <f t="shared" ref="S63:S77" si="28">IF(AND(D63="SI",E63="OK"),IF(AND(J63&gt;16,J63&lt;=25),G63,),)</f>
        <v>0</v>
      </c>
      <c r="T63" s="3">
        <v>55</v>
      </c>
      <c r="U63" t="str">
        <f>IF(AND(D63="SI",E63="OK",'55'!$A$47&lt;&gt;""),M63&amp;" - "&amp;C63,"")</f>
        <v xml:space="preserve">55 - Controllo affissioni abusive </v>
      </c>
      <c r="V63" s="3" t="str">
        <f>IF(AND(U63&lt;&gt;"",'55'!$A$47&lt;&gt;""),'55'!$A$47,"")</f>
        <v>Gestione delle segnalazioni da parte del Dirigente. Verifica della corretta applicazione del regolamento e delle sanzioni previste.</v>
      </c>
    </row>
    <row r="64" spans="2:22" ht="20.100000000000001" customHeight="1" thickBot="1" x14ac:dyDescent="0.3">
      <c r="B64" s="58">
        <f t="shared" si="21"/>
        <v>56</v>
      </c>
      <c r="C64" s="21" t="str">
        <f>'56'!$A$3</f>
        <v>Indenizzi, risarcimenti e rimborsi</v>
      </c>
      <c r="D64" s="4" t="str">
        <f>'56'!$F$2</f>
        <v>SI</v>
      </c>
      <c r="E64" s="4" t="str">
        <f>IF(D64="SI",IF('56'!$B$44="Presenti campi non compilati","Errore","OK"),"-")</f>
        <v>OK</v>
      </c>
      <c r="F64" s="56" t="str">
        <f>IF(D64="SI",IF('56'!$A$47&lt;&gt;"","SI","NO"),"-")</f>
        <v>SI</v>
      </c>
      <c r="G64" s="3" t="str">
        <f t="shared" si="22"/>
        <v>56 - Indenizzi, risarcimenti e rimborsi</v>
      </c>
      <c r="H64" s="50">
        <f>IF(AND(D64="SI",E64="OK"),'56'!$B$24,"Processo non sottoposto a mappatura e valutazione del rischio")</f>
        <v>3.3333333333333335</v>
      </c>
      <c r="I64" s="50">
        <f>IF(AND(D64="SI",E64="OK"),'56'!$B$40,"")</f>
        <v>1.25</v>
      </c>
      <c r="J64" s="50">
        <f>IF(AND(D64="SI",E64="OK"),'56'!$B$44,"")</f>
        <v>4.166666666666667</v>
      </c>
      <c r="L64" s="3">
        <v>56</v>
      </c>
      <c r="M64" s="44" t="str">
        <f t="shared" si="23"/>
        <v>56</v>
      </c>
      <c r="O64" s="46">
        <f t="shared" si="24"/>
        <v>0</v>
      </c>
      <c r="P64" s="46">
        <f t="shared" si="25"/>
        <v>0</v>
      </c>
      <c r="Q64" s="46" t="str">
        <f t="shared" si="26"/>
        <v>56 - Indenizzi, risarcimenti e rimborsi</v>
      </c>
      <c r="R64" s="46">
        <f t="shared" si="27"/>
        <v>0</v>
      </c>
      <c r="S64" s="46">
        <f t="shared" si="28"/>
        <v>0</v>
      </c>
      <c r="T64" s="3">
        <v>56</v>
      </c>
      <c r="U64" t="str">
        <f>IF(AND(D64="SI",E64="OK",'56'!$A$47&lt;&gt;""),M64&amp;" - "&amp;C64,"")</f>
        <v>56 - Indenizzi, risarcimenti e rimborsi</v>
      </c>
      <c r="V64" s="3" t="str">
        <f>IF(AND(U64&lt;&gt;"",'56'!$A$47&lt;&gt;""),'56'!$A$47,"")</f>
        <v xml:space="preserve">Adeguata e analitica movitrazione dell'atto e degli interventi da attuare sugli immobili comunali. Pubblicazione sul sito istituzionale del comune del soggetto/beneficiario e dell'importo economico </v>
      </c>
    </row>
    <row r="65" spans="2:22" ht="20.100000000000001" customHeight="1" thickBot="1" x14ac:dyDescent="0.3">
      <c r="B65" s="58">
        <f t="shared" si="21"/>
        <v>57</v>
      </c>
      <c r="C65" s="21" t="str">
        <f>'57'!$A$3</f>
        <v>Subbapalto</v>
      </c>
      <c r="D65" s="4" t="str">
        <f>'57'!$F$2</f>
        <v>SI</v>
      </c>
      <c r="E65" s="4" t="str">
        <f>IF(D65="SI",IF('57'!$B$44="Presenti campi non compilati","Errore","OK"),"-")</f>
        <v>OK</v>
      </c>
      <c r="F65" s="56" t="str">
        <f>IF(D65="SI",IF('57'!$A$47&lt;&gt;"","SI","NO"),"-")</f>
        <v>SI</v>
      </c>
      <c r="G65" s="3" t="str">
        <f t="shared" si="22"/>
        <v>57 - Subbapalto</v>
      </c>
      <c r="H65" s="50">
        <f>IF(AND(D65="SI",E65="OK"),'57'!$B$24,"Processo non sottoposto a mappatura e valutazione del rischio")</f>
        <v>2.5</v>
      </c>
      <c r="I65" s="50">
        <f>IF(AND(D65="SI",E65="OK"),'57'!$B$40,"")</f>
        <v>1.25</v>
      </c>
      <c r="J65" s="50">
        <f>IF(AND(D65="SI",E65="OK"),'57'!$B$44,"")</f>
        <v>3.125</v>
      </c>
      <c r="L65" s="3">
        <v>57</v>
      </c>
      <c r="M65" s="44" t="str">
        <f t="shared" si="23"/>
        <v>57</v>
      </c>
      <c r="O65" s="46">
        <f t="shared" si="24"/>
        <v>0</v>
      </c>
      <c r="P65" s="46" t="str">
        <f t="shared" si="25"/>
        <v>57 - Subbapalto</v>
      </c>
      <c r="Q65" s="46">
        <f t="shared" si="26"/>
        <v>0</v>
      </c>
      <c r="R65" s="46">
        <f t="shared" si="27"/>
        <v>0</v>
      </c>
      <c r="S65" s="46">
        <f t="shared" si="28"/>
        <v>0</v>
      </c>
      <c r="T65" s="3">
        <v>57</v>
      </c>
      <c r="U65" t="str">
        <f>IF(AND(D65="SI",E65="OK",'57'!$A$47&lt;&gt;""),M65&amp;" - "&amp;C65,"")</f>
        <v>57 - Subbapalto</v>
      </c>
      <c r="V65" s="3" t="str">
        <f>IF(AND(U65&lt;&gt;"",'57'!$A$47&lt;&gt;""),'57'!$A$47,"")</f>
        <v>Per i subbapalti di importo superiori al 5% delle prestazioni affidate o superiori a 100.000,00 euro, trasmissione dell'atto di autorizzazione subbapalto al RPC, così da permettere la tempestività conoscenza e verifica dell'osservanza delle disposizine di legge in materia di subbapalti.</v>
      </c>
    </row>
    <row r="66" spans="2:22" ht="30.75" thickBot="1" x14ac:dyDescent="0.3">
      <c r="B66" s="58">
        <f t="shared" si="21"/>
        <v>58</v>
      </c>
      <c r="C66" s="21" t="str">
        <f>'58'!$A$3</f>
        <v>Utilizzo di rimedi di risoluzione delle controversie alternativi a quelli giurisdizionali durante la fase di esecuzione del contratto</v>
      </c>
      <c r="D66" s="4" t="str">
        <f>'58'!$F$2</f>
        <v>SI</v>
      </c>
      <c r="E66" s="4" t="str">
        <f>IF(D66="SI",IF('58'!$B$44="Presenti campi non compilati","Errore","OK"),"-")</f>
        <v>OK</v>
      </c>
      <c r="F66" s="56" t="str">
        <f>IF(D66="SI",IF('58'!$A$47&lt;&gt;"","SI","NO"),"-")</f>
        <v>SI</v>
      </c>
      <c r="G66" s="3" t="str">
        <f t="shared" si="22"/>
        <v>58 - Utilizzo di rimedi di risoluzione delle controversie alternativi a quelli giurisdizionali durante la fase di esecuzione del contratto</v>
      </c>
      <c r="H66" s="50">
        <f>IF(AND(D66="SI",E66="OK"),'58'!$B$24,"Processo non sottoposto a mappatura e valutazione del rischio")</f>
        <v>3</v>
      </c>
      <c r="I66" s="50">
        <f>IF(AND(D66="SI",E66="OK"),'58'!$B$40,"")</f>
        <v>1.25</v>
      </c>
      <c r="J66" s="50">
        <f>IF(AND(D66="SI",E66="OK"),'58'!$B$44,"")</f>
        <v>3.75</v>
      </c>
      <c r="L66" s="3">
        <v>58</v>
      </c>
      <c r="M66" s="44" t="str">
        <f t="shared" si="23"/>
        <v>58</v>
      </c>
      <c r="O66" s="46">
        <f t="shared" si="24"/>
        <v>0</v>
      </c>
      <c r="P66" s="46" t="str">
        <f t="shared" si="25"/>
        <v>58 - Utilizzo di rimedi di risoluzione delle controversie alternativi a quelli giurisdizionali durante la fase di esecuzione del contratto</v>
      </c>
      <c r="Q66" s="46">
        <f t="shared" si="26"/>
        <v>0</v>
      </c>
      <c r="R66" s="46">
        <f t="shared" si="27"/>
        <v>0</v>
      </c>
      <c r="S66" s="46">
        <f t="shared" si="28"/>
        <v>0</v>
      </c>
      <c r="T66" s="3">
        <v>58</v>
      </c>
      <c r="U66" t="str">
        <f>IF(AND(D66="SI",E66="OK",'58'!$A$47&lt;&gt;""),M66&amp;" - "&amp;C66,"")</f>
        <v>58 - Utilizzo di rimedi di risoluzione delle controversie alternativi a quelli giurisdizionali durante la fase di esecuzione del contratto</v>
      </c>
      <c r="V66" s="3" t="str">
        <f>IF(AND(U66&lt;&gt;"",'58'!$A$47&lt;&gt;""),'58'!$A$47,"")</f>
        <v>Obbligo di adeguata motivazione dell'atto di scelta delle modalità risolutive delle controversie con esplicita.</v>
      </c>
    </row>
    <row r="67" spans="2:22" ht="20.100000000000001" customHeight="1" thickBot="1" x14ac:dyDescent="0.3">
      <c r="B67" s="58">
        <f t="shared" si="21"/>
        <v>59</v>
      </c>
      <c r="C67" s="21" t="str">
        <f>'59'!$A$3</f>
        <v xml:space="preserve">Autorizzazioni lavori </v>
      </c>
      <c r="D67" s="4" t="str">
        <f>'59'!$F$2</f>
        <v>SI</v>
      </c>
      <c r="E67" s="4" t="str">
        <f>IF(D67="SI",IF('59'!$B$44="Presenti campi non compilati","Errore","OK"),"-")</f>
        <v>OK</v>
      </c>
      <c r="F67" s="56" t="str">
        <f>IF(D67="SI",IF('59'!$A$47&lt;&gt;"","SI","NO"),"-")</f>
        <v>SI</v>
      </c>
      <c r="G67" s="3" t="str">
        <f t="shared" si="22"/>
        <v xml:space="preserve">59 - Autorizzazioni lavori </v>
      </c>
      <c r="H67" s="50">
        <f>IF(AND(D67="SI",E67="OK"),'59'!$B$24,"Processo non sottoposto a mappatura e valutazione del rischio")</f>
        <v>2.8333333333333335</v>
      </c>
      <c r="I67" s="50">
        <f>IF(AND(D67="SI",E67="OK"),'59'!$B$40,"")</f>
        <v>1.75</v>
      </c>
      <c r="J67" s="50">
        <f>IF(AND(D67="SI",E67="OK"),'59'!$B$44,"")</f>
        <v>4.9583333333333339</v>
      </c>
      <c r="L67" s="3">
        <v>59</v>
      </c>
      <c r="M67" s="44" t="str">
        <f t="shared" si="23"/>
        <v>59</v>
      </c>
      <c r="O67" s="46">
        <f t="shared" si="24"/>
        <v>0</v>
      </c>
      <c r="P67" s="46">
        <f t="shared" si="25"/>
        <v>0</v>
      </c>
      <c r="Q67" s="46" t="str">
        <f t="shared" si="26"/>
        <v xml:space="preserve">59 - Autorizzazioni lavori </v>
      </c>
      <c r="R67" s="46">
        <f t="shared" si="27"/>
        <v>0</v>
      </c>
      <c r="S67" s="46">
        <f t="shared" si="28"/>
        <v>0</v>
      </c>
      <c r="T67" s="3">
        <v>59</v>
      </c>
      <c r="U67" t="str">
        <f>IF(AND(D67="SI",E67="OK",'59'!$A$47&lt;&gt;""),M67&amp;" - "&amp;C67,"")</f>
        <v xml:space="preserve">59 - Autorizzazioni lavori </v>
      </c>
      <c r="V67" s="3" t="str">
        <f>IF(AND(U67&lt;&gt;"",'59'!$A$47&lt;&gt;""),'59'!$A$47,"")</f>
        <v>Rapporto semestrale alla responsabile anticorruzione delle richieste pervenute e delle autorizzazioni concesse e dinegate</v>
      </c>
    </row>
    <row r="68" spans="2:22" ht="30.75" thickBot="1" x14ac:dyDescent="0.3">
      <c r="B68" s="58">
        <f t="shared" si="21"/>
        <v>60</v>
      </c>
      <c r="C68" s="21" t="str">
        <f>'60'!$A$3</f>
        <v>Rilascio di autorizzazioni commerciali (apertura, trasferimento, ampliamento o riduzione della superficie di vendita di una media/grande struttura di vendita).</v>
      </c>
      <c r="D68" s="4" t="str">
        <f>'60'!$F$2</f>
        <v>SI</v>
      </c>
      <c r="E68" s="4" t="str">
        <f>IF(D68="SI",IF('60'!$B$44="Presenti campi non compilati","Errore","OK"),"-")</f>
        <v>OK</v>
      </c>
      <c r="F68" s="56" t="str">
        <f>IF(D68="SI",IF('60'!$A$47&lt;&gt;"","SI","NO"),"-")</f>
        <v>SI</v>
      </c>
      <c r="G68" s="3" t="str">
        <f t="shared" si="22"/>
        <v>60 - Rilascio di autorizzazioni commerciali (apertura, trasferimento, ampliamento o riduzione della superficie di vendita di una media/grande struttura di vendita).</v>
      </c>
      <c r="H68" s="50">
        <f>IF(AND(D68="SI",E68="OK"),'60'!$B$24,"Processo non sottoposto a mappatura e valutazione del rischio")</f>
        <v>2.8333333333333335</v>
      </c>
      <c r="I68" s="50">
        <f>IF(AND(D68="SI",E68="OK"),'60'!$B$40,"")</f>
        <v>1.5</v>
      </c>
      <c r="J68" s="50">
        <f>IF(AND(D68="SI",E68="OK"),'60'!$B$44,"")</f>
        <v>4.25</v>
      </c>
      <c r="L68" s="3">
        <v>60</v>
      </c>
      <c r="M68" s="44" t="str">
        <f t="shared" si="23"/>
        <v>60</v>
      </c>
      <c r="O68" s="46">
        <f t="shared" si="24"/>
        <v>0</v>
      </c>
      <c r="P68" s="46">
        <f t="shared" si="25"/>
        <v>0</v>
      </c>
      <c r="Q68" s="46" t="str">
        <f t="shared" si="26"/>
        <v>60 - Rilascio di autorizzazioni commerciali (apertura, trasferimento, ampliamento o riduzione della superficie di vendita di una media/grande struttura di vendita).</v>
      </c>
      <c r="R68" s="46">
        <f t="shared" si="27"/>
        <v>0</v>
      </c>
      <c r="S68" s="46">
        <f t="shared" si="28"/>
        <v>0</v>
      </c>
      <c r="T68" s="3">
        <v>60</v>
      </c>
      <c r="U68" t="str">
        <f>IF(AND(D68="SI",E68="OK",'60'!$A$47&lt;&gt;""),M68&amp;" - "&amp;C68,"")</f>
        <v>60 - Rilascio di autorizzazioni commerciali (apertura, trasferimento, ampliamento o riduzione della superficie di vendita di una media/grande struttura di vendita).</v>
      </c>
      <c r="V68" s="3" t="str">
        <f>IF(AND(U68&lt;&gt;"",'60'!$A$47&lt;&gt;""),'60'!$A$47,"")</f>
        <v>Standardizzazione delle procedure e gestione dei procedimenti tramite applicazione telmatica  SUAP. Verifica del rispetto dei tempi fissati per la conclusione del procedimento. Rapporti periodici al RPCT</v>
      </c>
    </row>
    <row r="69" spans="2:22" ht="20.100000000000001" customHeight="1" thickBot="1" x14ac:dyDescent="0.3">
      <c r="B69" s="58">
        <f t="shared" si="21"/>
        <v>61</v>
      </c>
      <c r="C69" s="21" t="str">
        <f>'61'!$A$3</f>
        <v>Concessione/Comodato in uso locali e  beni comuali</v>
      </c>
      <c r="D69" s="4" t="str">
        <f>'61'!$F$2</f>
        <v>SI</v>
      </c>
      <c r="E69" s="4" t="str">
        <f>IF(D69="SI",IF('61'!$B$44="Presenti campi non compilati","Errore","OK"),"-")</f>
        <v>OK</v>
      </c>
      <c r="F69" s="56" t="str">
        <f>IF(D69="SI",IF('61'!$A$47&lt;&gt;"","SI","NO"),"-")</f>
        <v>SI</v>
      </c>
      <c r="G69" s="3" t="str">
        <f t="shared" si="22"/>
        <v>61 - Concessione/Comodato in uso locali e  beni comuali</v>
      </c>
      <c r="H69" s="50">
        <f>IF(AND(D69="SI",E69="OK"),'61'!$B$24,"Processo non sottoposto a mappatura e valutazione del rischio")</f>
        <v>2.6666666666666665</v>
      </c>
      <c r="I69" s="50">
        <f>IF(AND(D69="SI",E69="OK"),'61'!$B$40,"")</f>
        <v>1.25</v>
      </c>
      <c r="J69" s="50">
        <f>IF(AND(D69="SI",E69="OK"),'61'!$B$44,"")</f>
        <v>3.333333333333333</v>
      </c>
      <c r="L69" s="3">
        <v>61</v>
      </c>
      <c r="M69" s="44" t="str">
        <f t="shared" si="23"/>
        <v>61</v>
      </c>
      <c r="O69" s="46">
        <f t="shared" si="24"/>
        <v>0</v>
      </c>
      <c r="P69" s="46" t="str">
        <f t="shared" si="25"/>
        <v>61 - Concessione/Comodato in uso locali e  beni comuali</v>
      </c>
      <c r="Q69" s="46">
        <f t="shared" si="26"/>
        <v>0</v>
      </c>
      <c r="R69" s="46">
        <f t="shared" si="27"/>
        <v>0</v>
      </c>
      <c r="S69" s="46">
        <f t="shared" si="28"/>
        <v>0</v>
      </c>
      <c r="T69" s="3">
        <v>61</v>
      </c>
      <c r="U69" t="str">
        <f>IF(AND(D69="SI",E69="OK",'61'!$A$47&lt;&gt;""),M69&amp;" - "&amp;C69,"")</f>
        <v>61 - Concessione/Comodato in uso locali e  beni comuali</v>
      </c>
      <c r="V69" s="3" t="str">
        <f>IF(AND(U69&lt;&gt;"",'61'!$A$47&lt;&gt;""),'61'!$A$47,"")</f>
        <v>Analitica motivazione dell'atto di programamzione generale. Pubblicazione sul sito istituzionale dell'Ente dell'elenco dei beni immobili comunali concessi a terzi, contente le seguenti informazioni:- descrizione delbene concesso; soggetto assegnatario; modalità di individuazione dell'assegnatario; Oneri a carico dell'assegnatario; durata del rapporto contrattuale; estremi del provvedimento di assegnazione.</v>
      </c>
    </row>
    <row r="70" spans="2:22" ht="20.100000000000001" customHeight="1" thickBot="1" x14ac:dyDescent="0.3">
      <c r="B70" s="58">
        <f t="shared" si="21"/>
        <v>62</v>
      </c>
      <c r="C70" s="21" t="str">
        <f>'62'!$A$3</f>
        <v xml:space="preserve">Gestione contrattuali e accertamenti di infrazione in materia di commercio </v>
      </c>
      <c r="D70" s="4" t="str">
        <f>'62'!$F$2</f>
        <v>SI</v>
      </c>
      <c r="E70" s="4" t="str">
        <f>IF(D70="SI",IF('62'!$B$44="Presenti campi non compilati","Errore","OK"),"-")</f>
        <v>OK</v>
      </c>
      <c r="F70" s="56" t="str">
        <f>IF(D70="SI",IF('62'!$A$47&lt;&gt;"","SI","NO"),"-")</f>
        <v>SI</v>
      </c>
      <c r="G70" s="3" t="str">
        <f t="shared" si="22"/>
        <v xml:space="preserve">62 - Gestione contrattuali e accertamenti di infrazione in materia di commercio </v>
      </c>
      <c r="H70" s="50">
        <f>IF(AND(D70="SI",E70="OK"),'62'!$B$24,"Processo non sottoposto a mappatura e valutazione del rischio")</f>
        <v>2.1666666666666665</v>
      </c>
      <c r="I70" s="50">
        <f>IF(AND(D70="SI",E70="OK"),'62'!$B$40,"")</f>
        <v>1.75</v>
      </c>
      <c r="J70" s="50">
        <f>IF(AND(D70="SI",E70="OK"),'62'!$B$44,"")</f>
        <v>3.7916666666666665</v>
      </c>
      <c r="L70" s="3">
        <v>62</v>
      </c>
      <c r="M70" s="44" t="str">
        <f t="shared" si="23"/>
        <v>62</v>
      </c>
      <c r="O70" s="46">
        <f t="shared" si="24"/>
        <v>0</v>
      </c>
      <c r="P70" s="46" t="str">
        <f t="shared" si="25"/>
        <v xml:space="preserve">62 - Gestione contrattuali e accertamenti di infrazione in materia di commercio </v>
      </c>
      <c r="Q70" s="46">
        <f t="shared" si="26"/>
        <v>0</v>
      </c>
      <c r="R70" s="46">
        <f t="shared" si="27"/>
        <v>0</v>
      </c>
      <c r="S70" s="46">
        <f t="shared" si="28"/>
        <v>0</v>
      </c>
      <c r="T70" s="3">
        <v>62</v>
      </c>
      <c r="U70" t="str">
        <f>IF(AND(D70="SI",E70="OK",'62'!$A$47&lt;&gt;""),M70&amp;" - "&amp;C70,"")</f>
        <v xml:space="preserve">62 - Gestione contrattuali e accertamenti di infrazione in materia di commercio </v>
      </c>
      <c r="V70" s="3" t="str">
        <f>IF(AND(U70&lt;&gt;"",'62'!$A$47&lt;&gt;""),'62'!$A$47,"")</f>
        <v>Monitoraggi dei controlli effettuati mediante registrazione dei dati efferenti ad ogni controllo effettuato. Verifica delle fasi e degli adempimenti conseguenti. Verifica del rispetto dei termini relazione semestrale al RPCT.</v>
      </c>
    </row>
    <row r="71" spans="2:22" ht="20.100000000000001" customHeight="1" thickBot="1" x14ac:dyDescent="0.3">
      <c r="B71" s="58">
        <f t="shared" si="21"/>
        <v>63</v>
      </c>
      <c r="C71" s="21" t="str">
        <f>'63'!$A$3</f>
        <v>S.C.I.A. Inerenti l'Edilizia</v>
      </c>
      <c r="D71" s="4" t="str">
        <f>'63'!$F$2</f>
        <v>SI</v>
      </c>
      <c r="E71" s="4" t="str">
        <f>IF(D71="SI",IF('63'!$B$44="Presenti campi non compilati","Errore","OK"),"-")</f>
        <v>OK</v>
      </c>
      <c r="F71" s="56" t="str">
        <f>IF(D71="SI",IF('63'!$A$47&lt;&gt;"","SI","NO"),"-")</f>
        <v>SI</v>
      </c>
      <c r="G71" s="3" t="str">
        <f t="shared" si="22"/>
        <v>63 - S.C.I.A. Inerenti l'Edilizia</v>
      </c>
      <c r="H71" s="50">
        <f>IF(AND(D71="SI",E71="OK"),'63'!$B$24,"Processo non sottoposto a mappatura e valutazione del rischio")</f>
        <v>2.6666666666666665</v>
      </c>
      <c r="I71" s="50">
        <f>IF(AND(D71="SI",E71="OK"),'63'!$B$40,"")</f>
        <v>1.25</v>
      </c>
      <c r="J71" s="50">
        <f>IF(AND(D71="SI",E71="OK"),'63'!$B$44,"")</f>
        <v>3.333333333333333</v>
      </c>
      <c r="L71" s="3">
        <v>63</v>
      </c>
      <c r="M71" s="44" t="str">
        <f t="shared" si="23"/>
        <v>63</v>
      </c>
      <c r="O71" s="46">
        <f t="shared" si="24"/>
        <v>0</v>
      </c>
      <c r="P71" s="46" t="str">
        <f t="shared" si="25"/>
        <v>63 - S.C.I.A. Inerenti l'Edilizia</v>
      </c>
      <c r="Q71" s="46">
        <f t="shared" si="26"/>
        <v>0</v>
      </c>
      <c r="R71" s="46">
        <f t="shared" si="27"/>
        <v>0</v>
      </c>
      <c r="S71" s="46">
        <f t="shared" si="28"/>
        <v>0</v>
      </c>
      <c r="T71" s="3">
        <v>63</v>
      </c>
      <c r="U71" t="str">
        <f>IF(AND(D71="SI",E71="OK",'63'!$A$47&lt;&gt;""),M71&amp;" - "&amp;C71,"")</f>
        <v>63 - S.C.I.A. Inerenti l'Edilizia</v>
      </c>
      <c r="V71" s="3" t="str">
        <f>IF(AND(U71&lt;&gt;"",'63'!$A$47&lt;&gt;""),'63'!$A$47,"")</f>
        <v>Controllo dello stato nei luogi nei termini, informazione semestrale al responsabile anticorruzione delle richieste e dei controlli effettuati e loro risultanze (20% a campione). Rispetto delle procedure previste dal manuale sulla qualità.</v>
      </c>
    </row>
    <row r="72" spans="2:22" ht="20.100000000000001" customHeight="1" thickBot="1" x14ac:dyDescent="0.3">
      <c r="B72" s="58">
        <f t="shared" si="21"/>
        <v>64</v>
      </c>
      <c r="C72" s="21" t="str">
        <f>'64'!$A$3</f>
        <v>Comunicazioni per attività edilizia libera</v>
      </c>
      <c r="D72" s="4" t="str">
        <f>'64'!$F$2</f>
        <v>SI</v>
      </c>
      <c r="E72" s="4" t="str">
        <f>IF(D72="SI",IF('64'!$B$44="Presenti campi non compilati","Errore","OK"),"-")</f>
        <v>OK</v>
      </c>
      <c r="F72" s="56" t="str">
        <f>IF(D72="SI",IF('63'!$A$47&lt;&gt;"","SI","NO"),"-")</f>
        <v>SI</v>
      </c>
      <c r="G72" s="3" t="str">
        <f t="shared" si="22"/>
        <v>64 - Comunicazioni per attività edilizia libera</v>
      </c>
      <c r="H72" s="50">
        <f>IF(AND(D72="SI",E72="OK"),'64'!$B$24,"Processo non sottoposto a mappatura e valutazione del rischio")</f>
        <v>2.6666666666666665</v>
      </c>
      <c r="I72" s="50">
        <f>IF(AND(D72="SI",E72="OK"),'64'!$B$40,"")</f>
        <v>1.25</v>
      </c>
      <c r="J72" s="50">
        <f>IF(AND(D72="SI",E72="OK"),'64'!$B$44,"")</f>
        <v>3.333333333333333</v>
      </c>
      <c r="L72" s="3">
        <v>64</v>
      </c>
      <c r="M72" s="44" t="str">
        <f t="shared" si="23"/>
        <v>64</v>
      </c>
      <c r="O72" s="46">
        <f t="shared" si="24"/>
        <v>0</v>
      </c>
      <c r="P72" s="46" t="str">
        <f t="shared" si="25"/>
        <v>64 - Comunicazioni per attività edilizia libera</v>
      </c>
      <c r="Q72" s="46">
        <f t="shared" si="26"/>
        <v>0</v>
      </c>
      <c r="R72" s="46">
        <f t="shared" si="27"/>
        <v>0</v>
      </c>
      <c r="S72" s="46">
        <f t="shared" si="28"/>
        <v>0</v>
      </c>
      <c r="T72" s="3">
        <v>64</v>
      </c>
      <c r="U72" t="str">
        <f>IF(AND(D72="SI",E72="OK",'64'!$A$47&lt;&gt;""),M72&amp;" - "&amp;C72,"")</f>
        <v>64 - Comunicazioni per attività edilizia libera</v>
      </c>
      <c r="V72" s="3" t="str">
        <f>IF(AND(U72&lt;&gt;"",'64'!$A$47&lt;&gt;""),'64'!$A$47,"")</f>
        <v>Informazione semestrale al responsabile anticorruzione delle richieste e dei controlli effettuati e loro risultanze.</v>
      </c>
    </row>
    <row r="73" spans="2:22" ht="20.100000000000001" customHeight="1" thickBot="1" x14ac:dyDescent="0.3">
      <c r="B73" s="58">
        <f t="shared" si="21"/>
        <v>65</v>
      </c>
      <c r="C73" s="21" t="str">
        <f>'65'!$A$3</f>
        <v>S.C.I.A. inerenti le attività produttive</v>
      </c>
      <c r="D73" s="4" t="str">
        <f>'65'!$F$2</f>
        <v>SI</v>
      </c>
      <c r="E73" s="4" t="str">
        <f>IF(D73="SI",IF('65'!$B$44="Presenti campi non compilati","Errore","OK"),"-")</f>
        <v>OK</v>
      </c>
      <c r="F73" s="56" t="str">
        <f>IF(D73="SI",IF('65'!$A$47&lt;&gt;"","SI","NO"),"-")</f>
        <v>SI</v>
      </c>
      <c r="G73" s="3" t="str">
        <f t="shared" si="22"/>
        <v>65 - S.C.I.A. inerenti le attività produttive</v>
      </c>
      <c r="H73" s="50">
        <f>IF(AND(D73="SI",E73="OK"),'65'!$B$24,"Processo non sottoposto a mappatura e valutazione del rischio")</f>
        <v>2.6666666666666665</v>
      </c>
      <c r="I73" s="50">
        <f>IF(AND(D73="SI",E73="OK"),'65'!$B$40,"")</f>
        <v>1.5</v>
      </c>
      <c r="J73" s="50">
        <f>IF(AND(D73="SI",E73="OK"),'65'!$B$44,"")</f>
        <v>4</v>
      </c>
      <c r="L73" s="3">
        <v>65</v>
      </c>
      <c r="M73" s="44" t="str">
        <f t="shared" si="23"/>
        <v>65</v>
      </c>
      <c r="O73" s="46">
        <f t="shared" si="24"/>
        <v>0</v>
      </c>
      <c r="P73" s="46" t="str">
        <f t="shared" si="25"/>
        <v>65 - S.C.I.A. inerenti le attività produttive</v>
      </c>
      <c r="Q73" s="46">
        <f t="shared" si="26"/>
        <v>0</v>
      </c>
      <c r="R73" s="46">
        <f t="shared" si="27"/>
        <v>0</v>
      </c>
      <c r="S73" s="46">
        <f t="shared" si="28"/>
        <v>0</v>
      </c>
      <c r="T73" s="3">
        <v>65</v>
      </c>
      <c r="U73" t="str">
        <f>IF(AND(D73="SI",E73="OK",'65'!$A$47&lt;&gt;""),M73&amp;" - "&amp;C73,"")</f>
        <v>65 - S.C.I.A. inerenti le attività produttive</v>
      </c>
      <c r="V73" s="3" t="str">
        <f>IF(AND(U73&lt;&gt;"",'65'!$A$47&lt;&gt;""),'65'!$A$47,"")</f>
        <v xml:space="preserve"> Informazione semestrale al responsabile anticorruzione delle richieste e dei controlli effettuati e loro risutltanze. Rispetto delle procedure previste dal manuale sulla qualità.</v>
      </c>
    </row>
    <row r="74" spans="2:22" ht="20.100000000000001" customHeight="1" thickBot="1" x14ac:dyDescent="0.3">
      <c r="B74" s="58">
        <f t="shared" si="21"/>
        <v>66</v>
      </c>
      <c r="C74" s="21" t="str">
        <f>'66'!$A$3</f>
        <v xml:space="preserve">Occupazione d'urgenza </v>
      </c>
      <c r="D74" s="4" t="str">
        <f>'66'!$F$2</f>
        <v>SI</v>
      </c>
      <c r="E74" s="4" t="str">
        <f>IF(D74="SI",IF('66'!$B$44="Presenti campi non compilati","Errore","OK"),"-")</f>
        <v>OK</v>
      </c>
      <c r="F74" s="56" t="str">
        <f>IF(D74="SI",IF('66'!$A$47&lt;&gt;"","SI","NO"),"-")</f>
        <v>SI</v>
      </c>
      <c r="G74" s="3" t="str">
        <f t="shared" si="22"/>
        <v xml:space="preserve">66 - Occupazione d'urgenza </v>
      </c>
      <c r="H74" s="50">
        <f>IF(AND(D74="SI",E74="OK"),'66'!$B$24,"Processo non sottoposto a mappatura e valutazione del rischio")</f>
        <v>2.6666666666666665</v>
      </c>
      <c r="I74" s="50">
        <f>IF(AND(D74="SI",E74="OK"),'66'!$B$40,"")</f>
        <v>1.5</v>
      </c>
      <c r="J74" s="50">
        <f>IF(AND(D74="SI",E74="OK"),'66'!$B$44,"")</f>
        <v>4</v>
      </c>
      <c r="L74" s="3">
        <v>66</v>
      </c>
      <c r="M74" s="44" t="str">
        <f t="shared" si="23"/>
        <v>66</v>
      </c>
      <c r="O74" s="46">
        <f t="shared" si="24"/>
        <v>0</v>
      </c>
      <c r="P74" s="46" t="str">
        <f t="shared" si="25"/>
        <v xml:space="preserve">66 - Occupazione d'urgenza </v>
      </c>
      <c r="Q74" s="46">
        <f t="shared" si="26"/>
        <v>0</v>
      </c>
      <c r="R74" s="46">
        <f t="shared" si="27"/>
        <v>0</v>
      </c>
      <c r="S74" s="46">
        <f t="shared" si="28"/>
        <v>0</v>
      </c>
      <c r="T74" s="3">
        <v>66</v>
      </c>
      <c r="U74" t="str">
        <f>IF(AND(D74="SI",E74="OK",'66'!$A$47&lt;&gt;""),M74&amp;" - "&amp;C74,"")</f>
        <v xml:space="preserve">66 - Occupazione d'urgenza </v>
      </c>
      <c r="V74" s="3" t="str">
        <f>IF(AND(U74&lt;&gt;"",'66'!$A$47&lt;&gt;""),'66'!$A$47,"")</f>
        <v xml:space="preserve">Adeguata e analitica motivazione dell'atto e degli interveni da attuare sugli iimmobili comunali. Report semestrale al RPCT </v>
      </c>
    </row>
    <row r="75" spans="2:22" ht="20.100000000000001" customHeight="1" thickBot="1" x14ac:dyDescent="0.3">
      <c r="B75" s="58">
        <f t="shared" si="21"/>
        <v>67</v>
      </c>
      <c r="C75" s="21" t="str">
        <f>'67'!$A$3</f>
        <v xml:space="preserve">Espopri </v>
      </c>
      <c r="D75" s="4" t="str">
        <f>'67'!$F$2</f>
        <v>SI</v>
      </c>
      <c r="E75" s="4" t="str">
        <f>IF(D75="SI",IF('67'!$B$44="Presenti campi non compilati","Errore","OK"),"-")</f>
        <v>OK</v>
      </c>
      <c r="F75" s="56" t="str">
        <f>IF(D75="SI",IF('67'!$A$47&lt;&gt;"","SI","NO"),"-")</f>
        <v>SI</v>
      </c>
      <c r="G75" s="3" t="str">
        <f t="shared" si="22"/>
        <v xml:space="preserve">67 - Espopri </v>
      </c>
      <c r="H75" s="50">
        <f>IF(AND(D75="SI",E75="OK"),'67'!$B$24,"Processo non sottoposto a mappatura e valutazione del rischio")</f>
        <v>2.6666666666666665</v>
      </c>
      <c r="I75" s="50">
        <f>IF(AND(D75="SI",E75="OK"),'67'!$B$40,"")</f>
        <v>1.5</v>
      </c>
      <c r="J75" s="50">
        <f>IF(AND(D75="SI",E75="OK"),'67'!$B$44,"")</f>
        <v>4</v>
      </c>
      <c r="L75" s="3">
        <v>67</v>
      </c>
      <c r="M75" s="44" t="str">
        <f t="shared" si="23"/>
        <v>67</v>
      </c>
      <c r="O75" s="46">
        <f t="shared" si="24"/>
        <v>0</v>
      </c>
      <c r="P75" s="46" t="str">
        <f t="shared" si="25"/>
        <v xml:space="preserve">67 - Espopri </v>
      </c>
      <c r="Q75" s="46">
        <f t="shared" si="26"/>
        <v>0</v>
      </c>
      <c r="R75" s="46">
        <f t="shared" si="27"/>
        <v>0</v>
      </c>
      <c r="S75" s="46">
        <f t="shared" si="28"/>
        <v>0</v>
      </c>
      <c r="T75" s="3">
        <v>67</v>
      </c>
      <c r="U75" t="str">
        <f>IF(AND(D75="SI",E75="OK",'67'!$A$47&lt;&gt;""),M75&amp;" - "&amp;C75,"")</f>
        <v xml:space="preserve">67 - Espopri </v>
      </c>
      <c r="V75" s="3" t="str">
        <f>IF(AND(U75&lt;&gt;"",'67'!$A$47&lt;&gt;""),'67'!$A$47,"")</f>
        <v xml:space="preserve">Adeguata e analitica motivazione dell'atto e degli interveni da attuare sugli iimmobili comunali. Report semestrale al RPCT </v>
      </c>
    </row>
    <row r="76" spans="2:22" ht="20.100000000000001" customHeight="1" thickBot="1" x14ac:dyDescent="0.3">
      <c r="B76" s="58">
        <f t="shared" si="21"/>
        <v>68</v>
      </c>
      <c r="C76" s="21" t="str">
        <f>'68'!$A$3</f>
        <v xml:space="preserve">Affrancazione trasformazione diritto superficie </v>
      </c>
      <c r="D76" s="4" t="str">
        <f>'68'!$F$2</f>
        <v>SI</v>
      </c>
      <c r="E76" s="4" t="str">
        <f>IF(D76="SI",IF('68'!$B$44="Presenti campi non compilati","Errore","OK"),"-")</f>
        <v>OK</v>
      </c>
      <c r="F76" s="56" t="str">
        <f>IF(D76="SI",IF('68'!$A$47&lt;&gt;"","SI","NO"),"-")</f>
        <v>SI</v>
      </c>
      <c r="G76" s="3" t="str">
        <f t="shared" si="22"/>
        <v xml:space="preserve">68 - Affrancazione trasformazione diritto superficie </v>
      </c>
      <c r="H76" s="50">
        <f>IF(AND(D76="SI",E76="OK"),'68'!$B$24,"Processo non sottoposto a mappatura e valutazione del rischio")</f>
        <v>2.5</v>
      </c>
      <c r="I76" s="50">
        <f>IF(AND(D76="SI",E76="OK"),'68'!$B$40,"")</f>
        <v>1.5</v>
      </c>
      <c r="J76" s="50">
        <f>IF(AND(D76="SI",E76="OK"),'68'!$B$44,"")</f>
        <v>3.75</v>
      </c>
      <c r="L76" s="3">
        <v>68</v>
      </c>
      <c r="M76" s="44" t="str">
        <f t="shared" si="23"/>
        <v>68</v>
      </c>
      <c r="O76" s="46">
        <f t="shared" si="24"/>
        <v>0</v>
      </c>
      <c r="P76" s="46" t="str">
        <f t="shared" si="25"/>
        <v xml:space="preserve">68 - Affrancazione trasformazione diritto superficie </v>
      </c>
      <c r="Q76" s="46">
        <f t="shared" si="26"/>
        <v>0</v>
      </c>
      <c r="R76" s="46">
        <f t="shared" si="27"/>
        <v>0</v>
      </c>
      <c r="S76" s="46">
        <f t="shared" si="28"/>
        <v>0</v>
      </c>
      <c r="T76" s="3">
        <v>68</v>
      </c>
      <c r="U76" t="str">
        <f>IF(AND(D76="SI",E76="OK",'68'!$A$47&lt;&gt;""),M76&amp;" - "&amp;C76,"")</f>
        <v xml:space="preserve">68 - Affrancazione trasformazione diritto superficie </v>
      </c>
      <c r="V76" s="3" t="str">
        <f>IF(AND(U76&lt;&gt;"",'68'!$A$47&lt;&gt;""),'68'!$A$47,"")</f>
        <v xml:space="preserve"> Verifica che il corrispettivo di affrancazione e trasformazione del diritto di superficie sia calcolato nel rispetto dell'articolo 31 comma 48 della Legge 448/98 e della giurisprudenza contabile.</v>
      </c>
    </row>
    <row r="77" spans="2:22" ht="20.100000000000001" customHeight="1" thickBot="1" x14ac:dyDescent="0.3">
      <c r="B77" s="58">
        <f t="shared" si="21"/>
        <v>69</v>
      </c>
      <c r="C77" s="21" t="str">
        <f>'69'!$A$3</f>
        <v xml:space="preserve">Approvazione stato avanzameno lavori </v>
      </c>
      <c r="D77" s="4" t="str">
        <f>'69'!$F$2</f>
        <v>SI</v>
      </c>
      <c r="E77" s="4" t="str">
        <f>IF(D77="SI",IF('69'!$B$44="Presenti campi non compilati","Errore","OK"),"-")</f>
        <v>OK</v>
      </c>
      <c r="F77" s="56" t="str">
        <f>IF(D77="SI",IF('69'!$A$47&lt;&gt;"","SI","NO"),"-")</f>
        <v>SI</v>
      </c>
      <c r="G77" s="3" t="str">
        <f t="shared" si="22"/>
        <v xml:space="preserve">69 - Approvazione stato avanzameno lavori </v>
      </c>
      <c r="H77" s="50">
        <f>IF(AND(D77="SI",E77="OK"),'69'!$B$24,"Processo non sottoposto a mappatura e valutazione del rischio")</f>
        <v>2.6666666666666665</v>
      </c>
      <c r="I77" s="50">
        <f>IF(AND(D77="SI",E77="OK"),'69'!$B$40,"")</f>
        <v>1.75</v>
      </c>
      <c r="J77" s="50">
        <f>IF(AND(D77="SI",E77="OK"),'69'!$B$44,"")</f>
        <v>4.6666666666666661</v>
      </c>
      <c r="L77" s="3">
        <v>69</v>
      </c>
      <c r="M77" s="44" t="str">
        <f t="shared" si="23"/>
        <v>69</v>
      </c>
      <c r="O77" s="46">
        <f t="shared" si="24"/>
        <v>0</v>
      </c>
      <c r="P77" s="46">
        <f t="shared" si="25"/>
        <v>0</v>
      </c>
      <c r="Q77" s="46" t="str">
        <f t="shared" si="26"/>
        <v xml:space="preserve">69 - Approvazione stato avanzameno lavori </v>
      </c>
      <c r="R77" s="46">
        <f t="shared" si="27"/>
        <v>0</v>
      </c>
      <c r="S77" s="46">
        <f t="shared" si="28"/>
        <v>0</v>
      </c>
      <c r="T77" s="3">
        <v>69</v>
      </c>
      <c r="U77" t="str">
        <f>IF(AND(D77="SI",E77="OK",'69'!$A$47&lt;&gt;""),M77&amp;" - "&amp;C77,"")</f>
        <v xml:space="preserve">69 - Approvazione stato avanzameno lavori </v>
      </c>
      <c r="V77" s="3" t="str">
        <f>IF(AND(U77&lt;&gt;"",'69'!$A$47&lt;&gt;""),'69'!$A$47,"")</f>
        <v>Con la supervisione del dirigente, verifica documentale incrociata con accertamento sul reale stato di attuazione dei lavori. Verifica nel rispetto delle norme del CSA.</v>
      </c>
    </row>
    <row r="78" spans="2:22" ht="20.100000000000001" customHeight="1" thickBot="1" x14ac:dyDescent="0.3">
      <c r="B78" s="58">
        <f t="shared" ref="B78:B87" si="29">IF(OR(C78="Nuova scheda",C78=""),"",T78)</f>
        <v>70</v>
      </c>
      <c r="C78" s="21" t="str">
        <f>'70'!$A$3</f>
        <v xml:space="preserve">Collaudi lavori pubblici </v>
      </c>
      <c r="D78" s="4" t="str">
        <f>'70'!$F$2</f>
        <v>SI</v>
      </c>
      <c r="E78" s="4" t="str">
        <f>IF(D78="SI",IF('70'!$B$44="Presenti campi non compilati","Errore","OK"),"-")</f>
        <v>OK</v>
      </c>
      <c r="F78" s="56" t="str">
        <f>IF(D78="SI",IF('70'!$A$47&lt;&gt;"","SI","NO"),"-")</f>
        <v>SI</v>
      </c>
      <c r="G78" s="3" t="str">
        <f t="shared" ref="G78:G93" si="30">IF(OR(C78="Nuova scheda",C78=""),"",M78&amp;" - "&amp;C78)</f>
        <v xml:space="preserve">70 - Collaudi lavori pubblici </v>
      </c>
      <c r="H78" s="50">
        <f>IF(AND(D78="SI",E78="OK"),'70'!$B$24,"Processo non sottoposto a mappatura e valutazione del rischio")</f>
        <v>2.3333333333333335</v>
      </c>
      <c r="I78" s="50">
        <f>IF(AND(D78="SI",E78="OK"),'70'!$B$40,"")</f>
        <v>1.75</v>
      </c>
      <c r="J78" s="50">
        <f>IF(AND(D78="SI",E78="OK"),'70'!$B$44,"")</f>
        <v>4.0833333333333339</v>
      </c>
      <c r="L78" s="3">
        <v>70</v>
      </c>
      <c r="M78" s="44" t="str">
        <f t="shared" ref="M78:M93" si="31">IF(L78&lt;&gt;0,TEXT(L78,"00"),"")</f>
        <v>70</v>
      </c>
      <c r="O78" s="46">
        <f t="shared" ref="O78:O93" si="32">IF(AND(D78="SI",E78="OK"),IF(AND(J78&gt;0,J78&lt;=1),G78,),)</f>
        <v>0</v>
      </c>
      <c r="P78" s="46">
        <f t="shared" ref="P78:P93" si="33">IF(AND(D78="SI",E78="OK"),IF(AND(J78&gt;1,J78&lt;=4),G78,),)</f>
        <v>0</v>
      </c>
      <c r="Q78" s="46" t="str">
        <f t="shared" ref="Q78:Q93" si="34">IF(AND(D78="SI",E78="OK"),IF(AND(J78&gt;4,J78&lt;=9),G78,),)</f>
        <v xml:space="preserve">70 - Collaudi lavori pubblici </v>
      </c>
      <c r="R78" s="46">
        <f t="shared" ref="R78:R93" si="35">IF(AND(D78="SI",E78="OK"),IF(AND(J78&gt;9,J78&lt;=16),G78,),)</f>
        <v>0</v>
      </c>
      <c r="S78" s="46">
        <f t="shared" ref="S78:S93" si="36">IF(AND(D78="SI",E78="OK"),IF(AND(J78&gt;16,J78&lt;=25),G78,),)</f>
        <v>0</v>
      </c>
      <c r="T78" s="3">
        <v>70</v>
      </c>
      <c r="U78" t="str">
        <f>IF(AND(D78="SI",E78="OK",'70'!$A$47&lt;&gt;""),M78&amp;" - "&amp;C78,"")</f>
        <v xml:space="preserve">70 - Collaudi lavori pubblici </v>
      </c>
      <c r="V78" s="3" t="str">
        <f>IF(AND(U78&lt;&gt;"",'70'!$A$47&lt;&gt;""),'70'!$A$47,"")</f>
        <v>Con la supervisione del Dirigente, verifica documentale incrociata con accertamento sul reale stato di attuazione dei lavori. Verifica del reale stato di realizzazione dei lavori</v>
      </c>
    </row>
    <row r="79" spans="2:22" ht="20.100000000000001" customHeight="1" thickBot="1" x14ac:dyDescent="0.3">
      <c r="B79" s="58">
        <f t="shared" si="29"/>
        <v>71</v>
      </c>
      <c r="C79" s="21" t="str">
        <f>'71'!$A$3</f>
        <v>Collaudi ed acquisizione opere di urbanizzazione</v>
      </c>
      <c r="D79" s="4" t="str">
        <f>'71'!$F$2</f>
        <v>SI</v>
      </c>
      <c r="E79" s="4" t="str">
        <f>IF(D79="SI",IF('71'!$B$44="Presenti campi non compilati","Errore","OK"),"-")</f>
        <v>OK</v>
      </c>
      <c r="F79" s="56" t="str">
        <f>IF(D79="SI",IF('71'!$A$47&lt;&gt;"","SI","NO"),"-")</f>
        <v>SI</v>
      </c>
      <c r="G79" s="3" t="str">
        <f t="shared" si="30"/>
        <v>71 - Collaudi ed acquisizione opere di urbanizzazione</v>
      </c>
      <c r="H79" s="50">
        <f>IF(AND(D79="SI",E79="OK"),'71'!$B$24,"Processo non sottoposto a mappatura e valutazione del rischio")</f>
        <v>3.6666666666666665</v>
      </c>
      <c r="I79" s="50">
        <f>IF(AND(D79="SI",E79="OK"),'71'!$B$40,"")</f>
        <v>1.25</v>
      </c>
      <c r="J79" s="50">
        <f>IF(AND(D79="SI",E79="OK"),'71'!$B$44,"")</f>
        <v>4.583333333333333</v>
      </c>
      <c r="L79" s="3">
        <v>71</v>
      </c>
      <c r="M79" s="44" t="str">
        <f t="shared" si="31"/>
        <v>71</v>
      </c>
      <c r="O79" s="46">
        <f t="shared" si="32"/>
        <v>0</v>
      </c>
      <c r="P79" s="46">
        <f t="shared" si="33"/>
        <v>0</v>
      </c>
      <c r="Q79" s="46" t="str">
        <f t="shared" si="34"/>
        <v>71 - Collaudi ed acquisizione opere di urbanizzazione</v>
      </c>
      <c r="R79" s="46">
        <f t="shared" si="35"/>
        <v>0</v>
      </c>
      <c r="S79" s="46">
        <f t="shared" si="36"/>
        <v>0</v>
      </c>
      <c r="T79" s="3">
        <v>71</v>
      </c>
      <c r="U79" t="str">
        <f>IF(AND(D79="SI",E79="OK",'71'!$A$47&lt;&gt;""),M79&amp;" - "&amp;C79,"")</f>
        <v>71 - Collaudi ed acquisizione opere di urbanizzazione</v>
      </c>
      <c r="V79" s="3" t="str">
        <f>IF(AND(U79&lt;&gt;"",'71'!$A$47&lt;&gt;""),'71'!$A$47,"")</f>
        <v>Con la supervisione del Dirigente, verifica documentale incrociata con accertamento sul reale stato di attuazione dei lavori. Verifica del reale stato di realizzazione dei lavori</v>
      </c>
    </row>
    <row r="80" spans="2:22" ht="20.100000000000001" customHeight="1" thickBot="1" x14ac:dyDescent="0.3">
      <c r="B80" s="58">
        <f t="shared" si="29"/>
        <v>72</v>
      </c>
      <c r="C80" s="21" t="str">
        <f>'72'!$A$3</f>
        <v>Lavori di somma urgenza</v>
      </c>
      <c r="D80" s="4" t="str">
        <f>'72'!$F$2</f>
        <v>SI</v>
      </c>
      <c r="E80" s="4" t="str">
        <f>IF(D80="SI",IF('72'!$B$44="Presenti campi non compilati","Errore","OK"),"-")</f>
        <v>OK</v>
      </c>
      <c r="F80" s="56" t="str">
        <f>IF(D80="SI",IF('72'!$A$47&lt;&gt;"","SI","NO"),"-")</f>
        <v>SI</v>
      </c>
      <c r="G80" s="3" t="str">
        <f t="shared" si="30"/>
        <v>72 - Lavori di somma urgenza</v>
      </c>
      <c r="H80" s="50">
        <f>IF(AND(D80="SI",E80="OK"),'72'!$B$24,"Processo non sottoposto a mappatura e valutazione del rischio")</f>
        <v>3.1666666666666665</v>
      </c>
      <c r="I80" s="50">
        <f>IF(AND(D80="SI",E80="OK"),'72'!$B$40,"")</f>
        <v>1.75</v>
      </c>
      <c r="J80" s="50">
        <f>IF(AND(D80="SI",E80="OK"),'72'!$B$44,"")</f>
        <v>5.5416666666666661</v>
      </c>
      <c r="L80" s="3">
        <v>72</v>
      </c>
      <c r="M80" s="44" t="str">
        <f t="shared" si="31"/>
        <v>72</v>
      </c>
      <c r="O80" s="46">
        <f t="shared" si="32"/>
        <v>0</v>
      </c>
      <c r="P80" s="46">
        <f t="shared" si="33"/>
        <v>0</v>
      </c>
      <c r="Q80" s="46" t="str">
        <f t="shared" si="34"/>
        <v>72 - Lavori di somma urgenza</v>
      </c>
      <c r="R80" s="46">
        <f t="shared" si="35"/>
        <v>0</v>
      </c>
      <c r="S80" s="46">
        <f t="shared" si="36"/>
        <v>0</v>
      </c>
      <c r="T80" s="3">
        <v>72</v>
      </c>
      <c r="U80" t="str">
        <f>IF(AND(D80="SI",E80="OK",'72'!$A$47&lt;&gt;""),M80&amp;" - "&amp;C80,"")</f>
        <v>72 - Lavori di somma urgenza</v>
      </c>
      <c r="V80" s="3" t="str">
        <f>IF(AND(U80&lt;&gt;"",'72'!$A$47&lt;&gt;""),'72'!$A$47,"")</f>
        <v>Per importi contrattuali relativi alla somma urgenza superiori a 40.000,00 euro obbligo di comunicazione/informazione immediata nei confronti del RPC in caso di proroghe contrattuali o affidamenti d'urgenza da effettuarsi tempestivamente.  Obbligo di adeguata motivazione obbligo di comunicare al RPC la presenza di ripetuti affidamenti ai  medesimi operatori economici nel medesimo anno solare, in caso di affidamenti complessivamente superiori nel periodo di riferimento a 10.000, euro.</v>
      </c>
    </row>
    <row r="81" spans="2:22" ht="20.100000000000001" customHeight="1" thickBot="1" x14ac:dyDescent="0.3">
      <c r="B81" s="58">
        <f t="shared" si="29"/>
        <v>73</v>
      </c>
      <c r="C81" s="21" t="str">
        <f>'73'!$A$3</f>
        <v>Cerficati di agibilità</v>
      </c>
      <c r="D81" s="4" t="str">
        <f>'73'!$F$2</f>
        <v>SI</v>
      </c>
      <c r="E81" s="4" t="str">
        <f>IF(D81="SI",IF('73'!$B$44="Presenti campi non compilati","Errore","OK"),"-")</f>
        <v>OK</v>
      </c>
      <c r="F81" s="56" t="str">
        <f>IF(D81="SI",IF('73'!$A$47&lt;&gt;"","SI","NO"),"-")</f>
        <v>SI</v>
      </c>
      <c r="G81" s="3" t="str">
        <f t="shared" si="30"/>
        <v>73 - Cerficati di agibilità</v>
      </c>
      <c r="H81" s="50">
        <f>IF(AND(D81="SI",E81="OK"),'73'!$B$24,"Processo non sottoposto a mappatura e valutazione del rischio")</f>
        <v>2.5</v>
      </c>
      <c r="I81" s="50">
        <f>IF(AND(D81="SI",E81="OK"),'73'!$B$40,"")</f>
        <v>1.5</v>
      </c>
      <c r="J81" s="50">
        <f>IF(AND(D81="SI",E81="OK"),'73'!$B$44,"")</f>
        <v>3.75</v>
      </c>
      <c r="L81" s="3">
        <v>73</v>
      </c>
      <c r="M81" s="44" t="str">
        <f t="shared" si="31"/>
        <v>73</v>
      </c>
      <c r="O81" s="46">
        <f t="shared" si="32"/>
        <v>0</v>
      </c>
      <c r="P81" s="46" t="str">
        <f t="shared" si="33"/>
        <v>73 - Cerficati di agibilità</v>
      </c>
      <c r="Q81" s="46">
        <f t="shared" si="34"/>
        <v>0</v>
      </c>
      <c r="R81" s="46">
        <f t="shared" si="35"/>
        <v>0</v>
      </c>
      <c r="S81" s="46">
        <f t="shared" si="36"/>
        <v>0</v>
      </c>
      <c r="T81" s="3">
        <v>73</v>
      </c>
      <c r="U81" t="str">
        <f>IF(AND(D81="SI",E81="OK",'73'!$A$47&lt;&gt;""),M81&amp;" - "&amp;C81,"")</f>
        <v>73 - Cerficati di agibilità</v>
      </c>
      <c r="V81" s="3" t="str">
        <f>IF(AND(U81&lt;&gt;"",'73'!$A$47&lt;&gt;""),'73'!$A$47,"")</f>
        <v>Verifica del rispetto delle procedure previste dal manuale della qualita. Report semestrale al RPC sul rilascio e tempi medi.</v>
      </c>
    </row>
    <row r="82" spans="2:22" ht="20.100000000000001" customHeight="1" thickBot="1" x14ac:dyDescent="0.3">
      <c r="B82" s="58">
        <f t="shared" si="29"/>
        <v>74</v>
      </c>
      <c r="C82" s="21" t="str">
        <f>'74'!$A$3</f>
        <v>Certificati destinazione urbanistica</v>
      </c>
      <c r="D82" s="4" t="str">
        <f>'74'!$F$2</f>
        <v>SI</v>
      </c>
      <c r="E82" s="4" t="str">
        <f>IF(D82="SI",IF('74'!$B$44="Presenti campi non compilati","Errore","OK"),"-")</f>
        <v>OK</v>
      </c>
      <c r="F82" s="56" t="str">
        <f>IF(D82="SI",IF('74'!$A$47&lt;&gt;"","SI","NO"),"-")</f>
        <v>SI</v>
      </c>
      <c r="G82" s="3" t="str">
        <f t="shared" si="30"/>
        <v>74 - Certificati destinazione urbanistica</v>
      </c>
      <c r="H82" s="50">
        <f>IF(AND(D82="SI",E82="OK"),'74'!$B$24,"Processo non sottoposto a mappatura e valutazione del rischio")</f>
        <v>2.8333333333333335</v>
      </c>
      <c r="I82" s="50">
        <f>IF(AND(D82="SI",E82="OK"),'74'!$B$40,"")</f>
        <v>1.25</v>
      </c>
      <c r="J82" s="50">
        <f>IF(AND(D82="SI",E82="OK"),'74'!$B$44,"")</f>
        <v>3.54</v>
      </c>
      <c r="L82" s="3">
        <v>74</v>
      </c>
      <c r="M82" s="44" t="str">
        <f t="shared" si="31"/>
        <v>74</v>
      </c>
      <c r="O82" s="46">
        <f t="shared" si="32"/>
        <v>0</v>
      </c>
      <c r="P82" s="46" t="str">
        <f t="shared" si="33"/>
        <v>74 - Certificati destinazione urbanistica</v>
      </c>
      <c r="Q82" s="46">
        <f t="shared" si="34"/>
        <v>0</v>
      </c>
      <c r="R82" s="46">
        <f t="shared" si="35"/>
        <v>0</v>
      </c>
      <c r="S82" s="46">
        <f t="shared" si="36"/>
        <v>0</v>
      </c>
      <c r="T82" s="3">
        <v>74</v>
      </c>
      <c r="U82" t="str">
        <f>IF(AND(D82="SI",E82="OK",'74'!$A$47&lt;&gt;""),M82&amp;" - "&amp;C82,"")</f>
        <v>74 - Certificati destinazione urbanistica</v>
      </c>
      <c r="V82" s="3" t="str">
        <f>IF(AND(U82&lt;&gt;"",'74'!$A$47&lt;&gt;""),'74'!$A$47,"")</f>
        <v>Rispetto delle procedure previste dal manuale della qualità; Report semestrale al RPC sul rilascio e tempi medi.</v>
      </c>
    </row>
    <row r="83" spans="2:22" ht="30.75" thickBot="1" x14ac:dyDescent="0.3">
      <c r="B83" s="58">
        <f t="shared" si="29"/>
        <v>75</v>
      </c>
      <c r="C83" s="21" t="str">
        <f>'75'!$A$3</f>
        <v>Archiviazione verbali di violazione delle norme del codice della strada, regolamenti e ordinanze di competenza della PL</v>
      </c>
      <c r="D83" s="4" t="str">
        <f>'75'!$F$2</f>
        <v>SI</v>
      </c>
      <c r="E83" s="4" t="str">
        <f>IF(D83="SI",IF('75'!$B$44="Presenti campi non compilati","Errore","OK"),"-")</f>
        <v>OK</v>
      </c>
      <c r="F83" s="56" t="str">
        <f>IF(D83="SI",IF('75'!$A$47&lt;&gt;"","SI","NO"),"-")</f>
        <v>SI</v>
      </c>
      <c r="G83" s="3" t="str">
        <f t="shared" si="30"/>
        <v>75 - Archiviazione verbali di violazione delle norme del codice della strada, regolamenti e ordinanze di competenza della PL</v>
      </c>
      <c r="H83" s="50">
        <f>IF(AND(D83="SI",E83="OK"),'75'!$B$24,"Processo non sottoposto a mappatura e valutazione del rischio")</f>
        <v>2.5</v>
      </c>
      <c r="I83" s="50">
        <f>IF(AND(D83="SI",E83="OK"),'75'!$B$40,"")</f>
        <v>1.25</v>
      </c>
      <c r="J83" s="50">
        <f>IF(AND(D83="SI",E83="OK"),'75'!$B$44,"")</f>
        <v>3.125</v>
      </c>
      <c r="L83" s="3">
        <v>75</v>
      </c>
      <c r="M83" s="44" t="str">
        <f t="shared" si="31"/>
        <v>75</v>
      </c>
      <c r="O83" s="46">
        <f t="shared" si="32"/>
        <v>0</v>
      </c>
      <c r="P83" s="46" t="str">
        <f t="shared" si="33"/>
        <v>75 - Archiviazione verbali di violazione delle norme del codice della strada, regolamenti e ordinanze di competenza della PL</v>
      </c>
      <c r="Q83" s="46">
        <f t="shared" si="34"/>
        <v>0</v>
      </c>
      <c r="R83" s="46">
        <f t="shared" si="35"/>
        <v>0</v>
      </c>
      <c r="S83" s="46">
        <f t="shared" si="36"/>
        <v>0</v>
      </c>
      <c r="T83" s="3">
        <v>75</v>
      </c>
      <c r="U83" t="str">
        <f>IF(AND(D83="SI",E83="OK",'75'!$A$47&lt;&gt;""),M83&amp;" - "&amp;C83,"")</f>
        <v>75 - Archiviazione verbali di violazione delle norme del codice della strada, regolamenti e ordinanze di competenza della PL</v>
      </c>
      <c r="V83" s="3" t="str">
        <f>IF(AND(U83&lt;&gt;"",'75'!$A$47&lt;&gt;""),'75'!$A$47,"")</f>
        <v>Verifica del rispetto delle procedure previste dal manuale della qualità. Sistematico utilizzo di procedure e mezzo di supporti informatici. Rapporti periodici da ogni operatore che ha redatto il provvedimento della avvenuta archiviazione. Rapporti periodici al Responsabile anticorruzione dei provvedimenti di archiaviazine adottati.</v>
      </c>
    </row>
    <row r="84" spans="2:22" ht="20.100000000000001" customHeight="1" thickBot="1" x14ac:dyDescent="0.3">
      <c r="B84" s="58">
        <f t="shared" si="29"/>
        <v>76</v>
      </c>
      <c r="C84" s="21" t="str">
        <f>'76'!$A$3</f>
        <v>Rimborsi di sanzioni non dovute</v>
      </c>
      <c r="D84" s="4" t="str">
        <f>'76'!$F$2</f>
        <v>SI</v>
      </c>
      <c r="E84" s="4" t="str">
        <f>IF(D84="SI",IF('76'!$B$44="Presenti campi non compilati","Errore","OK"),"-")</f>
        <v>OK</v>
      </c>
      <c r="F84" s="56" t="str">
        <f>IF(D84="SI",IF('76'!$A$47&lt;&gt;"","SI","NO"),"-")</f>
        <v>SI</v>
      </c>
      <c r="G84" s="3" t="str">
        <f t="shared" si="30"/>
        <v>76 - Rimborsi di sanzioni non dovute</v>
      </c>
      <c r="H84" s="50">
        <f>IF(AND(D84="SI",E84="OK"),'76'!$B$24,"Processo non sottoposto a mappatura e valutazione del rischio")</f>
        <v>2.5</v>
      </c>
      <c r="I84" s="50">
        <f>IF(AND(D84="SI",E84="OK"),'76'!$B$40,"")</f>
        <v>1</v>
      </c>
      <c r="J84" s="50">
        <f>IF(AND(D84="SI",E84="OK"),'76'!$B$44,"")</f>
        <v>2.5</v>
      </c>
      <c r="L84" s="3">
        <v>76</v>
      </c>
      <c r="M84" s="44" t="str">
        <f t="shared" si="31"/>
        <v>76</v>
      </c>
      <c r="O84" s="46">
        <f t="shared" si="32"/>
        <v>0</v>
      </c>
      <c r="P84" s="46" t="str">
        <f t="shared" si="33"/>
        <v>76 - Rimborsi di sanzioni non dovute</v>
      </c>
      <c r="Q84" s="46">
        <f t="shared" si="34"/>
        <v>0</v>
      </c>
      <c r="R84" s="46">
        <f t="shared" si="35"/>
        <v>0</v>
      </c>
      <c r="S84" s="46">
        <f t="shared" si="36"/>
        <v>0</v>
      </c>
      <c r="T84" s="3">
        <v>76</v>
      </c>
      <c r="U84" t="str">
        <f>IF(AND(D84="SI",E84="OK",'76'!$A$47&lt;&gt;""),M84&amp;" - "&amp;C84,"")</f>
        <v>76 - Rimborsi di sanzioni non dovute</v>
      </c>
      <c r="V84" s="3" t="str">
        <f>IF(AND(U84&lt;&gt;"",'76'!$A$47&lt;&gt;""),'76'!$A$47,"")</f>
        <v>Rspetto delle procedure previste dal manuale sulla qualità.  Rispetto dei tempi di ultimazione del procedimento. Rapporti periodici dal Responsabile anticorruzione di prospetti riportanti in ordine cronologico, le istanze pervenute gli esiti dell'istruttoria e gli estremi dell'eventuale provvedimento di rimborso emanato.</v>
      </c>
    </row>
    <row r="85" spans="2:22" ht="30.75" thickBot="1" x14ac:dyDescent="0.3">
      <c r="B85" s="58">
        <f t="shared" si="29"/>
        <v>77</v>
      </c>
      <c r="C85" s="21" t="str">
        <f>'77'!$A$3</f>
        <v>Attività di gestione e dei mezzi assegnati in dotazione della Direzione della Polizia eLocale e vigilanza sul loro corretto uso</v>
      </c>
      <c r="D85" s="4" t="str">
        <f>'77'!$F$2</f>
        <v>SI</v>
      </c>
      <c r="E85" s="4" t="str">
        <f>IF(D85="SI",IF('77'!$B$44="Presenti campi non compilati","Errore","OK"),"-")</f>
        <v>OK</v>
      </c>
      <c r="F85" s="56" t="str">
        <f>IF(D85="SI",IF('77'!$A$47&lt;&gt;"","SI","NO"),"-")</f>
        <v>SI</v>
      </c>
      <c r="G85" s="3" t="str">
        <f t="shared" si="30"/>
        <v>77 - Attività di gestione e dei mezzi assegnati in dotazione della Direzione della Polizia eLocale e vigilanza sul loro corretto uso</v>
      </c>
      <c r="H85" s="50">
        <f>IF(AND(D85="SI",E85="OK"),'77'!$B$24,"Processo non sottoposto a mappatura e valutazione del rischio")</f>
        <v>2</v>
      </c>
      <c r="I85" s="50">
        <f>IF(AND(D85="SI",E85="OK"),'77'!$B$40,"")</f>
        <v>1.25</v>
      </c>
      <c r="J85" s="50">
        <f>IF(AND(D85="SI",E85="OK"),'77'!$B$44,"")</f>
        <v>2.5</v>
      </c>
      <c r="L85" s="3">
        <v>77</v>
      </c>
      <c r="M85" s="44" t="str">
        <f t="shared" si="31"/>
        <v>77</v>
      </c>
      <c r="O85" s="46">
        <f t="shared" si="32"/>
        <v>0</v>
      </c>
      <c r="P85" s="46" t="str">
        <f t="shared" si="33"/>
        <v>77 - Attività di gestione e dei mezzi assegnati in dotazione della Direzione della Polizia eLocale e vigilanza sul loro corretto uso</v>
      </c>
      <c r="Q85" s="46">
        <f t="shared" si="34"/>
        <v>0</v>
      </c>
      <c r="R85" s="46">
        <f t="shared" si="35"/>
        <v>0</v>
      </c>
      <c r="S85" s="46">
        <f t="shared" si="36"/>
        <v>0</v>
      </c>
      <c r="T85" s="3">
        <v>77</v>
      </c>
      <c r="U85" t="str">
        <f>IF(AND(D85="SI",E85="OK",'77'!$A$47&lt;&gt;""),M85&amp;" - "&amp;C85,"")</f>
        <v>77 - Attività di gestione e dei mezzi assegnati in dotazione della Direzione della Polizia eLocale e vigilanza sul loro corretto uso</v>
      </c>
      <c r="V85" s="3" t="str">
        <f>IF(AND(U85&lt;&gt;"",'77'!$A$47&lt;&gt;""),'77'!$A$47,"")</f>
        <v>Rispetto delle procedure previste dal manuale sulla qualità. Verifica periodica, a cura del Dirigente dei chilometri percorsi, consumo di carburante stato di manutenzione.</v>
      </c>
    </row>
    <row r="86" spans="2:22" ht="20.100000000000001" customHeight="1" thickBot="1" x14ac:dyDescent="0.3">
      <c r="B86" s="58">
        <f t="shared" si="29"/>
        <v>78</v>
      </c>
      <c r="C86" s="21" t="str">
        <f>'78'!$A$3</f>
        <v xml:space="preserve">Assegnazione di posteggi mercati settimanali e mensili </v>
      </c>
      <c r="D86" s="4" t="str">
        <f>'78'!$F$2</f>
        <v>SI</v>
      </c>
      <c r="E86" s="4" t="str">
        <f>IF(D86="SI",IF('78'!$B$44="Presenti campi non compilati","Errore","OK"),"-")</f>
        <v>OK</v>
      </c>
      <c r="F86" s="56" t="str">
        <f>IF(D86="SI",IF('78'!$A$47&lt;&gt;"","SI","NO"),"-")</f>
        <v>SI</v>
      </c>
      <c r="G86" s="3" t="str">
        <f t="shared" si="30"/>
        <v xml:space="preserve">78 - Assegnazione di posteggi mercati settimanali e mensili </v>
      </c>
      <c r="H86" s="50">
        <f>IF(AND(D86="SI",E86="OK"),'78'!$B$24,"Processo non sottoposto a mappatura e valutazione del rischio")</f>
        <v>2.1666666666666665</v>
      </c>
      <c r="I86" s="50">
        <f>IF(AND(D86="SI",E86="OK"),'78'!$B$40,"")</f>
        <v>1.25</v>
      </c>
      <c r="J86" s="50">
        <f>IF(AND(D86="SI",E86="OK"),'78'!$B$44,"")</f>
        <v>2.708333333333333</v>
      </c>
      <c r="L86" s="3">
        <v>78</v>
      </c>
      <c r="M86" s="44" t="str">
        <f t="shared" si="31"/>
        <v>78</v>
      </c>
      <c r="O86" s="46">
        <f t="shared" si="32"/>
        <v>0</v>
      </c>
      <c r="P86" s="46" t="str">
        <f t="shared" si="33"/>
        <v xml:space="preserve">78 - Assegnazione di posteggi mercati settimanali e mensili </v>
      </c>
      <c r="Q86" s="46">
        <f t="shared" si="34"/>
        <v>0</v>
      </c>
      <c r="R86" s="46">
        <f t="shared" si="35"/>
        <v>0</v>
      </c>
      <c r="S86" s="46">
        <f t="shared" si="36"/>
        <v>0</v>
      </c>
      <c r="T86" s="3">
        <v>78</v>
      </c>
      <c r="U86" t="str">
        <f>IF(AND(D86="SI",E86="OK",'78'!$A$47&lt;&gt;""),M86&amp;" - "&amp;C86,"")</f>
        <v xml:space="preserve">78 - Assegnazione di posteggi mercati settimanali e mensili </v>
      </c>
      <c r="V86" s="3" t="str">
        <f>IF(AND(U86&lt;&gt;"",'78'!$A$47&lt;&gt;""),'78'!$A$47,"")</f>
        <v>Verifica del rispetto dei criteri regolamentari nell'assegnazione e osservanza dei principi di trasparenza. Pubblicazione sul sito internet istituzionale.</v>
      </c>
    </row>
    <row r="87" spans="2:22" ht="20.100000000000001" customHeight="1" thickBot="1" x14ac:dyDescent="0.3">
      <c r="B87" s="58">
        <f t="shared" si="29"/>
        <v>79</v>
      </c>
      <c r="C87" s="21" t="str">
        <f>'79'!$A$3</f>
        <v xml:space="preserve">Rilascio contrassegno invalidi </v>
      </c>
      <c r="D87" s="4" t="str">
        <f>'79'!$F$2</f>
        <v>SI</v>
      </c>
      <c r="E87" s="4" t="str">
        <f>IF(D87="SI",IF('79'!$B$44="Presenti campi non compilati","Errore","OK"),"-")</f>
        <v>OK</v>
      </c>
      <c r="F87" s="56" t="str">
        <f>IF(D87="SI",IF('79'!$A$47&lt;&gt;"","SI","NO"),"-")</f>
        <v>SI</v>
      </c>
      <c r="G87" s="3" t="str">
        <f t="shared" si="30"/>
        <v xml:space="preserve">79 - Rilascio contrassegno invalidi </v>
      </c>
      <c r="H87" s="50">
        <f>IF(AND(D87="SI",E87="OK"),'79'!$B$24,"Processo non sottoposto a mappatura e valutazione del rischio")</f>
        <v>2.1666666666666665</v>
      </c>
      <c r="I87" s="50">
        <f>IF(AND(D87="SI",E87="OK"),'79'!$B$40,"")</f>
        <v>1.5</v>
      </c>
      <c r="J87" s="50">
        <f>IF(AND(D87="SI",E87="OK"),'79'!$B$44,"")</f>
        <v>3.25</v>
      </c>
      <c r="L87" s="3">
        <v>79</v>
      </c>
      <c r="M87" s="44" t="str">
        <f t="shared" si="31"/>
        <v>79</v>
      </c>
      <c r="O87" s="46">
        <f t="shared" si="32"/>
        <v>0</v>
      </c>
      <c r="P87" s="46" t="str">
        <f t="shared" si="33"/>
        <v xml:space="preserve">79 - Rilascio contrassegno invalidi </v>
      </c>
      <c r="Q87" s="46">
        <f t="shared" si="34"/>
        <v>0</v>
      </c>
      <c r="R87" s="46">
        <f t="shared" si="35"/>
        <v>0</v>
      </c>
      <c r="S87" s="46">
        <f t="shared" si="36"/>
        <v>0</v>
      </c>
      <c r="T87" s="3">
        <v>79</v>
      </c>
      <c r="U87" t="str">
        <f>IF(AND(D87="SI",E87="OK",'79'!$A$47&lt;&gt;""),M87&amp;" - "&amp;C87,"")</f>
        <v xml:space="preserve">79 - Rilascio contrassegno invalidi </v>
      </c>
      <c r="V87" s="3" t="str">
        <f>IF(AND(U87&lt;&gt;"",'79'!$A$47&lt;&gt;""),'79'!$A$47,"")</f>
        <v>Verifica del prospetto delle procedure prevista dal mauale della qqualità. Report semestarale al RPC sul riòascio e tempi medi di evasione delle richeste pervenute.</v>
      </c>
    </row>
    <row r="88" spans="2:22" ht="20.100000000000001" customHeight="1" thickBot="1" x14ac:dyDescent="0.3">
      <c r="B88" s="58">
        <f>IF(OR(C88="Nuova scheda",C88=""),"",T88)</f>
        <v>80</v>
      </c>
      <c r="C88" s="21" t="str">
        <f>'80'!$A$3</f>
        <v xml:space="preserve">Rilascio stallo di sosta per invalidi </v>
      </c>
      <c r="D88" s="4" t="str">
        <f>'80'!$F$2</f>
        <v>SI</v>
      </c>
      <c r="E88" s="4" t="str">
        <f>IF(D88="SI",IF('80'!$B$44="Presenti campi non compilati","Errore","OK"),"-")</f>
        <v>OK</v>
      </c>
      <c r="F88" s="56" t="str">
        <f>IF(D88="SI",IF('80'!$A$47&lt;&gt;"","SI","NO"),"-")</f>
        <v>SI</v>
      </c>
      <c r="G88" s="3" t="str">
        <f t="shared" si="30"/>
        <v xml:space="preserve">80 - Rilascio stallo di sosta per invalidi </v>
      </c>
      <c r="H88" s="50">
        <f>IF(AND(D88="SI",E88="OK"),'80'!$B$24,"Processo non sottoposto a mappatura e valutazione del rischio")</f>
        <v>2.1666666666666665</v>
      </c>
      <c r="I88" s="50">
        <f>IF(AND(D88="SI",E88="OK"),'80'!$B$40,"")</f>
        <v>1.25</v>
      </c>
      <c r="J88" s="50">
        <f>IF(AND(D88="SI",E88="OK"),'80'!$B$44,"")</f>
        <v>2.708333333333333</v>
      </c>
      <c r="L88" s="3">
        <v>80</v>
      </c>
      <c r="M88" s="44" t="str">
        <f t="shared" si="31"/>
        <v>80</v>
      </c>
      <c r="O88" s="46">
        <f t="shared" si="32"/>
        <v>0</v>
      </c>
      <c r="P88" s="46" t="str">
        <f t="shared" si="33"/>
        <v xml:space="preserve">80 - Rilascio stallo di sosta per invalidi </v>
      </c>
      <c r="Q88" s="46">
        <f t="shared" si="34"/>
        <v>0</v>
      </c>
      <c r="R88" s="46">
        <f t="shared" si="35"/>
        <v>0</v>
      </c>
      <c r="S88" s="46">
        <f t="shared" si="36"/>
        <v>0</v>
      </c>
      <c r="T88" s="3">
        <v>80</v>
      </c>
      <c r="U88" t="str">
        <f>IF(AND(D88="SI",E88="OK",'80'!$A$47&lt;&gt;""),M88&amp;" - "&amp;C88,"")</f>
        <v xml:space="preserve">80 - Rilascio stallo di sosta per invalidi </v>
      </c>
      <c r="V88" s="3" t="str">
        <f>IF(AND(U88&lt;&gt;"",'80'!$A$47&lt;&gt;""),'80'!$A$47,"")</f>
        <v>Verifica del prospetto delle procedure prevista dal mauale della qualità. Report semestrale al RPC sul rilascio e tempi medi di evasione delle richeste pervenute e delle autorizzazioni concesse e non.</v>
      </c>
    </row>
    <row r="89" spans="2:22" ht="16.5" thickBot="1" x14ac:dyDescent="0.3">
      <c r="B89" s="58" t="str">
        <f t="shared" ref="B89:B93" si="37">IF(OR(C89="Nuova scheda",C89=""),"",T89)</f>
        <v/>
      </c>
      <c r="C89" s="21" t="str">
        <f>'81'!$A$3</f>
        <v>Nuova scheda</v>
      </c>
      <c r="D89" s="4" t="str">
        <f>'81'!$F$2</f>
        <v>NO</v>
      </c>
      <c r="E89" s="4" t="str">
        <f>IF(D89="SI",IF('81'!$B$44="Presenti campi non compilati","Errore","OK"),"-")</f>
        <v>-</v>
      </c>
      <c r="F89" s="56" t="str">
        <f>IF(D89="SI",IF('81'!$A$47&lt;&gt;"","SI","NO"),"-")</f>
        <v>-</v>
      </c>
      <c r="G89" s="3" t="str">
        <f t="shared" si="30"/>
        <v/>
      </c>
      <c r="H89" s="50" t="str">
        <f>IF(AND(D89="SI",E89="OK"),'81'!$B$24,"Processo non sottoposto a mappatura e valutazione del rischio")</f>
        <v>Processo non sottoposto a mappatura e valutazione del rischio</v>
      </c>
      <c r="I89" s="50" t="str">
        <f>IF(AND(D89="SI",E89="OK"),'81'!$B$40,"")</f>
        <v/>
      </c>
      <c r="J89" s="50" t="str">
        <f>IF(AND(D89="SI",E89="OK"),'81'!$B$44,"")</f>
        <v/>
      </c>
      <c r="L89" s="3">
        <v>81</v>
      </c>
      <c r="M89" s="44" t="str">
        <f t="shared" si="31"/>
        <v>81</v>
      </c>
      <c r="O89" s="46">
        <f t="shared" si="32"/>
        <v>0</v>
      </c>
      <c r="P89" s="46">
        <f t="shared" si="33"/>
        <v>0</v>
      </c>
      <c r="Q89" s="46">
        <f t="shared" si="34"/>
        <v>0</v>
      </c>
      <c r="R89" s="46">
        <f t="shared" si="35"/>
        <v>0</v>
      </c>
      <c r="S89" s="46">
        <f t="shared" si="36"/>
        <v>0</v>
      </c>
      <c r="T89" s="3">
        <v>81</v>
      </c>
      <c r="U89" t="str">
        <f>IF(AND(D89="SI",E89="OK",'81'!$A$47&lt;&gt;""),M89&amp;" - "&amp;C89,"")</f>
        <v/>
      </c>
      <c r="V89" s="3" t="str">
        <f>IF(AND(U89&lt;&gt;"",'81'!$A$47&lt;&gt;""),'81'!$A$47,"")</f>
        <v/>
      </c>
    </row>
    <row r="90" spans="2:22" ht="16.5" thickBot="1" x14ac:dyDescent="0.3">
      <c r="B90" s="58" t="str">
        <f t="shared" si="37"/>
        <v/>
      </c>
      <c r="C90" s="21" t="str">
        <f>'82'!$A$3</f>
        <v>Nuova scheda</v>
      </c>
      <c r="D90" s="4" t="str">
        <f>'82'!$F$2</f>
        <v>NO</v>
      </c>
      <c r="E90" s="4" t="str">
        <f>IF(D90="SI",IF('82'!$B$44="Presenti campi non compilati","Errore","OK"),"-")</f>
        <v>-</v>
      </c>
      <c r="F90" s="56" t="str">
        <f>IF(D90="SI",IF('82'!$A$47&lt;&gt;"","SI","NO"),"-")</f>
        <v>-</v>
      </c>
      <c r="G90" s="3" t="str">
        <f t="shared" si="30"/>
        <v/>
      </c>
      <c r="H90" s="50" t="str">
        <f>IF(AND(D90="SI",E90="OK"),'82'!$B$24,"Processo non sottoposto a mappatura e valutazione del rischio")</f>
        <v>Processo non sottoposto a mappatura e valutazione del rischio</v>
      </c>
      <c r="I90" s="50" t="str">
        <f>IF(AND(D90="SI",E90="OK"),'82'!$B$40,"")</f>
        <v/>
      </c>
      <c r="J90" s="50" t="str">
        <f>IF(AND(D90="SI",E90="OK"),'82'!$B$44,"")</f>
        <v/>
      </c>
      <c r="L90" s="3">
        <v>82</v>
      </c>
      <c r="M90" s="44" t="str">
        <f t="shared" si="31"/>
        <v>82</v>
      </c>
      <c r="O90" s="46">
        <f t="shared" si="32"/>
        <v>0</v>
      </c>
      <c r="P90" s="46">
        <f t="shared" si="33"/>
        <v>0</v>
      </c>
      <c r="Q90" s="46">
        <f t="shared" si="34"/>
        <v>0</v>
      </c>
      <c r="R90" s="46">
        <f t="shared" si="35"/>
        <v>0</v>
      </c>
      <c r="S90" s="46">
        <f t="shared" si="36"/>
        <v>0</v>
      </c>
      <c r="T90" s="3">
        <v>82</v>
      </c>
      <c r="U90" t="str">
        <f>IF(AND(D90="SI",E90="OK",'82'!$A$47&lt;&gt;""),M90&amp;" - "&amp;C90,"")</f>
        <v/>
      </c>
      <c r="V90" s="3" t="str">
        <f>IF(AND(U90&lt;&gt;"",'82'!$A$47&lt;&gt;""),'82'!$A$47,"")</f>
        <v/>
      </c>
    </row>
    <row r="91" spans="2:22" ht="16.5" thickBot="1" x14ac:dyDescent="0.3">
      <c r="B91" s="58" t="str">
        <f t="shared" si="37"/>
        <v/>
      </c>
      <c r="C91" s="21" t="str">
        <f>'83'!$A$3</f>
        <v>Nuova scheda</v>
      </c>
      <c r="D91" s="4" t="str">
        <f>'83'!$F$2</f>
        <v>NO</v>
      </c>
      <c r="E91" s="4" t="str">
        <f>IF(D91="SI",IF('83'!$B$44="Presenti campi non compilati","Errore","OK"),"-")</f>
        <v>-</v>
      </c>
      <c r="F91" s="56" t="str">
        <f>IF(D91="SI",IF('83'!$A$47&lt;&gt;"","SI","NO"),"-")</f>
        <v>-</v>
      </c>
      <c r="G91" s="3" t="str">
        <f t="shared" si="30"/>
        <v/>
      </c>
      <c r="H91" s="50" t="str">
        <f>IF(AND(D91="SI",E91="OK"),'83'!$B$24,"Processo non sottoposto a mappatura e valutazione del rischio")</f>
        <v>Processo non sottoposto a mappatura e valutazione del rischio</v>
      </c>
      <c r="I91" s="50" t="str">
        <f>IF(AND(D91="SI",E91="OK"),'83'!$B$40,"")</f>
        <v/>
      </c>
      <c r="J91" s="50" t="str">
        <f>IF(AND(D91="SI",E91="OK"),'83'!$B$44,"")</f>
        <v/>
      </c>
      <c r="L91" s="3">
        <v>83</v>
      </c>
      <c r="M91" s="44" t="str">
        <f t="shared" si="31"/>
        <v>83</v>
      </c>
      <c r="O91" s="46">
        <f t="shared" si="32"/>
        <v>0</v>
      </c>
      <c r="P91" s="46">
        <f t="shared" si="33"/>
        <v>0</v>
      </c>
      <c r="Q91" s="46">
        <f t="shared" si="34"/>
        <v>0</v>
      </c>
      <c r="R91" s="46">
        <f t="shared" si="35"/>
        <v>0</v>
      </c>
      <c r="S91" s="46">
        <f t="shared" si="36"/>
        <v>0</v>
      </c>
      <c r="T91" s="3">
        <v>83</v>
      </c>
      <c r="U91" t="str">
        <f>IF(AND(D91="SI",E91="OK",'83'!$A$47&lt;&gt;""),M91&amp;" - "&amp;C91,"")</f>
        <v/>
      </c>
      <c r="V91" s="3" t="str">
        <f>IF(AND(U91&lt;&gt;"",'83'!$A$47&lt;&gt;""),'83'!$A$47,"")</f>
        <v/>
      </c>
    </row>
    <row r="92" spans="2:22" ht="16.5" thickBot="1" x14ac:dyDescent="0.3">
      <c r="B92" s="58" t="str">
        <f t="shared" si="37"/>
        <v/>
      </c>
      <c r="C92" s="21" t="str">
        <f>'84'!$A$3</f>
        <v>Nuova scheda</v>
      </c>
      <c r="D92" s="4" t="str">
        <f>'84'!$F$2</f>
        <v>NO</v>
      </c>
      <c r="E92" s="4" t="str">
        <f>IF(D92="SI",IF('84'!$B$44="Presenti campi non compilati","Errore","OK"),"-")</f>
        <v>-</v>
      </c>
      <c r="F92" s="56" t="str">
        <f>IF(D92="SI",IF('84'!$A$47&lt;&gt;"","SI","NO"),"-")</f>
        <v>-</v>
      </c>
      <c r="G92" s="3" t="str">
        <f t="shared" si="30"/>
        <v/>
      </c>
      <c r="H92" s="50" t="str">
        <f>IF(AND(D92="SI",E92="OK"),'84'!$B$24,"Processo non sottoposto a mappatura e valutazione del rischio")</f>
        <v>Processo non sottoposto a mappatura e valutazione del rischio</v>
      </c>
      <c r="I92" s="50" t="str">
        <f>IF(AND(D92="SI",E92="OK"),'84'!$B$40,"")</f>
        <v/>
      </c>
      <c r="J92" s="50" t="str">
        <f>IF(AND(D92="SI",E92="OK"),'84'!$B$44,"")</f>
        <v/>
      </c>
      <c r="L92" s="3">
        <v>84</v>
      </c>
      <c r="M92" s="44" t="str">
        <f t="shared" si="31"/>
        <v>84</v>
      </c>
      <c r="O92" s="46">
        <f t="shared" si="32"/>
        <v>0</v>
      </c>
      <c r="P92" s="46">
        <f t="shared" si="33"/>
        <v>0</v>
      </c>
      <c r="Q92" s="46">
        <f t="shared" si="34"/>
        <v>0</v>
      </c>
      <c r="R92" s="46">
        <f t="shared" si="35"/>
        <v>0</v>
      </c>
      <c r="S92" s="46">
        <f t="shared" si="36"/>
        <v>0</v>
      </c>
      <c r="T92" s="3">
        <v>84</v>
      </c>
      <c r="U92" t="str">
        <f>IF(AND(D92="SI",E92="OK",'84'!$A$47&lt;&gt;""),M92&amp;" - "&amp;C92,"")</f>
        <v/>
      </c>
      <c r="V92" s="3" t="str">
        <f>IF(AND(U92&lt;&gt;"",'84'!$A$47&lt;&gt;""),'84'!$A$47,"")</f>
        <v/>
      </c>
    </row>
    <row r="93" spans="2:22" ht="16.5" thickBot="1" x14ac:dyDescent="0.3">
      <c r="B93" s="58" t="str">
        <f t="shared" si="37"/>
        <v/>
      </c>
      <c r="C93" s="21" t="str">
        <f>'85'!$A$3</f>
        <v>Nuova scheda</v>
      </c>
      <c r="D93" s="4" t="str">
        <f>'85'!$F$2</f>
        <v>NO</v>
      </c>
      <c r="E93" s="4" t="str">
        <f>IF(D93="SI",IF('85'!$B$44="Presenti campi non compilati","Errore","OK"),"-")</f>
        <v>-</v>
      </c>
      <c r="F93" s="56" t="str">
        <f>IF(D93="SI",IF('85'!$A$47&lt;&gt;"","SI","NO"),"-")</f>
        <v>-</v>
      </c>
      <c r="G93" s="3" t="str">
        <f t="shared" si="30"/>
        <v/>
      </c>
      <c r="H93" s="50" t="str">
        <f>IF(AND(D93="SI",E93="OK"),'85'!$B$24,"Processo non sottoposto a mappatura e valutazione del rischio")</f>
        <v>Processo non sottoposto a mappatura e valutazione del rischio</v>
      </c>
      <c r="I93" s="50" t="str">
        <f>IF(AND(D93="SI",E93="OK"),'85'!$B$40,"")</f>
        <v/>
      </c>
      <c r="J93" s="50" t="str">
        <f>IF(AND(D93="SI",E93="OK"),'85'!$B$44,"")</f>
        <v/>
      </c>
      <c r="L93" s="3">
        <v>85</v>
      </c>
      <c r="M93" s="44" t="str">
        <f t="shared" si="31"/>
        <v>85</v>
      </c>
      <c r="O93" s="46">
        <f t="shared" si="32"/>
        <v>0</v>
      </c>
      <c r="P93" s="46">
        <f t="shared" si="33"/>
        <v>0</v>
      </c>
      <c r="Q93" s="46">
        <f t="shared" si="34"/>
        <v>0</v>
      </c>
      <c r="R93" s="46">
        <f t="shared" si="35"/>
        <v>0</v>
      </c>
      <c r="S93" s="46">
        <f t="shared" si="36"/>
        <v>0</v>
      </c>
      <c r="T93" s="3">
        <v>85</v>
      </c>
      <c r="U93" t="str">
        <f>IF(AND(D93="SI",E93="OK",'85'!$A$47&lt;&gt;""),M93&amp;" - "&amp;C93,"")</f>
        <v/>
      </c>
      <c r="V93" s="3" t="str">
        <f>IF(AND(U93&lt;&gt;"",'85'!$A$47&lt;&gt;""),'85'!$A$47,"")</f>
        <v/>
      </c>
    </row>
    <row r="94" spans="2:22" x14ac:dyDescent="0.25">
      <c r="H94" s="48"/>
      <c r="I94" s="48"/>
      <c r="J94" s="48"/>
    </row>
    <row r="95" spans="2:22" x14ac:dyDescent="0.25">
      <c r="H95" s="48"/>
      <c r="I95" s="48"/>
      <c r="J95" s="48"/>
    </row>
    <row r="96" spans="2:22" x14ac:dyDescent="0.25">
      <c r="H96" s="48"/>
      <c r="I96" s="48"/>
      <c r="J96" s="48"/>
    </row>
    <row r="97" spans="8:10" x14ac:dyDescent="0.25">
      <c r="H97" s="48"/>
      <c r="I97" s="48"/>
      <c r="J97" s="48"/>
    </row>
    <row r="98" spans="8:10" x14ac:dyDescent="0.25">
      <c r="H98" s="48"/>
      <c r="I98" s="48"/>
      <c r="J98" s="48"/>
    </row>
    <row r="99" spans="8:10" x14ac:dyDescent="0.25">
      <c r="H99" s="48"/>
      <c r="I99" s="48"/>
      <c r="J99" s="48"/>
    </row>
  </sheetData>
  <sheetProtection selectLockedCells="1" selectUnlockedCells="1"/>
  <mergeCells count="5">
    <mergeCell ref="B2:D2"/>
    <mergeCell ref="B5:D5"/>
    <mergeCell ref="B6:D6"/>
    <mergeCell ref="B8:D8"/>
    <mergeCell ref="B4:D4"/>
  </mergeCells>
  <hyperlinks>
    <hyperlink ref="C12" location="'1'!A1" display="Concorso per l'assunzione di personale "/>
    <hyperlink ref="C13" location="'2'!A1" display="Concorso per la progressione in carriera del personale "/>
    <hyperlink ref="C14" location="'3'!A1" display="Selezione per l'affidamento di un incarico professionale "/>
    <hyperlink ref="C15" location="'4'!A1" display="Affidamento mediante procedura aperta (o ristretta) di lavori, servizi, forniture"/>
    <hyperlink ref="C16" location="'5'!A1" display="Affidamento diretto di lavori, servizi o forniture"/>
    <hyperlink ref="C17" location="'6'!A1" display="Permesso di costruire "/>
    <hyperlink ref="C18" location="'7'!A1" display="Permesso di costruire in aree assoggettate ad autorizzazione paesaggistica"/>
    <hyperlink ref="C19" location="'8'!A1" display="Concessione di sovvenzioni, contributi, sussidi, ecc. "/>
    <hyperlink ref="C20" location="'9'!A1" display="Provvedimenti di pianificazione urbanistica generale"/>
    <hyperlink ref="C21" location="'10'!A1" display="Provvedimenti di pianificazione urbanistica attuativa"/>
    <hyperlink ref="C22" location="'11'!A1" display="Levata dei protesti "/>
    <hyperlink ref="C23" location="'12'!A1" display="Gestione delle sanzioni per violazione del CDS"/>
    <hyperlink ref="C24" location="'13'!A1" display="Gestione ordinaria delle entrate "/>
    <hyperlink ref="C25" location="'14'!A1" display="Gestione ordinaria delle spese di bilancio "/>
    <hyperlink ref="C26" location="'15'!A1" display="Accertamenti e verifiche dei tributi locali"/>
    <hyperlink ref="C27" location="'16'!A1" display="Accertamenti con adesione dei tributi locali"/>
    <hyperlink ref="C28" location="'17'!A1" display="Accertamenti e controlli sugli abusi edilizi"/>
    <hyperlink ref="C29" location="'18'!A1" display="Incentivi economici al personale (produttività e retribuzioni di risultato)"/>
    <hyperlink ref="C30" location="'19'!A1" display="Autorizzazione all’occupazione del suolo pubblico"/>
    <hyperlink ref="C31" location="'20'!A1" display="Autorizzazioni ex artt. 68 e 69 del TULPS (spettacoli, intrattenimenti, ecc.)"/>
    <hyperlink ref="C32" location="'21'!A1" display="Permesso di costruire convenzionato "/>
    <hyperlink ref="C33" location="'22'!A1" display="Pratiche anagrafiche "/>
    <hyperlink ref="C34" location="'23'!A1" display="Documenti di identità"/>
    <hyperlink ref="C35" location="'24'!A1" display="Servizi per minori e famiglie"/>
    <hyperlink ref="C36" location="'25'!A1" display="Servizi assistenziali e socio-sanitari per anziani"/>
    <hyperlink ref="C37" location="'26'!A1" display="Servizi per disabili"/>
    <hyperlink ref="C38" location="'27'!A1" display="Servizi per adulti in difficoltà"/>
    <hyperlink ref="C39" location="'28'!A1" display="Servizi di integrazione dei cittadini stranieri"/>
    <hyperlink ref="C40" location="'29'!A1" display="Raccolta e smaltimento rifiuti"/>
    <hyperlink ref="C41" location="'30'!A1" display="Gestione del protocollo "/>
    <hyperlink ref="C42" location="'31'!A1" display="Gestione dell'archivio "/>
    <hyperlink ref="C43" location="'32'!A1" display="Gestione delle sepolture e dei loculi"/>
    <hyperlink ref="C44" location="'33'!A1" display="Gestione delle tombe di famiglia"/>
    <hyperlink ref="C45" location="'34'!A1" display="Organizzazione eventi"/>
    <hyperlink ref="C46" location="'35'!A1" display="Rilascio di patrocini"/>
    <hyperlink ref="C47" location="'36'!A1" display="Gare ad evidenza pubblica di vendita di beni"/>
    <hyperlink ref="C48" location="'37'!A1" display="Funzionamento degli organi collegiali "/>
    <hyperlink ref="C49" location="'38'!A1" display="Formazione di determinazioni, ordinanze, decreti ed altri atti amministrativi"/>
    <hyperlink ref="C50" location="'39'!A1" display="Designazione dei rappresentanti dell'ente presso enti, società, fondazioni"/>
    <hyperlink ref="C51" location="'40'!A1" display="Gestione dei procedimenti di segnalazione e reclamo"/>
    <hyperlink ref="C52" location="'41'!A1" display="Gestione della leva"/>
    <hyperlink ref="C53" location="'42'!A1" display="Gestione dell'elettorato"/>
    <hyperlink ref="C54" location="'43'!A1" display="Gestione degli alloggi pubblici"/>
    <hyperlink ref="C55" location="'44'!A1" display="Gestione del diritto allo studio"/>
    <hyperlink ref="C56" location="'45'!A1" display="Vigilanza sulla circolazione e la sosta"/>
    <hyperlink ref="C57" location="'46'!A1" display="Gestione del reticolo idrico minore "/>
    <hyperlink ref="C58" location="'47'!A1" display="Affidamenti in house"/>
    <hyperlink ref="C59" location="'49'!A1" display="'49'!A1"/>
    <hyperlink ref="C60:C61" location="'49'!A1" display="'49'!A1"/>
    <hyperlink ref="F6" location="'Prospetto Finale'!A1" display="Vai al prospetto finale"/>
    <hyperlink ref="F8" location="'Misure riduzione del rischio'!A1" display="Vai alle Misure riduzione rischio"/>
    <hyperlink ref="C62" location="'54'!A1" display="'54'!A1"/>
    <hyperlink ref="C60" location="'52'!A1" display="'52'!A1"/>
    <hyperlink ref="C61" location="'53'!A1" display="'53'!A1"/>
    <hyperlink ref="C63" location="'55'!A1" display="'55'!A1"/>
    <hyperlink ref="C64" location="'56'!A1" display="'56'!A1"/>
    <hyperlink ref="C65" location="'57'!A1" display="'57'!A1"/>
    <hyperlink ref="C66" location="'58'!A1" display="'58'!A1"/>
    <hyperlink ref="C67" location="'59'!A1" display="'59'!A1"/>
    <hyperlink ref="C68" location="'60'!A1" display="'60'!A1"/>
    <hyperlink ref="C69" location="'61'!A1" display="'61'!A1"/>
    <hyperlink ref="C70" location="'62'!A1" display="'62'!A1"/>
    <hyperlink ref="C71" location="'63'!A1" display="'63'!A1"/>
    <hyperlink ref="C72" location="'64'!A1" display="'64'!A1"/>
    <hyperlink ref="C73" location="'65'!A1" display="'65'!A1"/>
    <hyperlink ref="C74" location="'66'!A1" display="'66'!A1"/>
    <hyperlink ref="C75" location="'67'!A1" display="'67'!A1"/>
    <hyperlink ref="C76" location="'68'!A1" display="'68'!A1"/>
    <hyperlink ref="C77" location="'69'!A1" display="'69'!A1"/>
    <hyperlink ref="C78" location="'70'!A1" display="'70'!A1"/>
    <hyperlink ref="C79" location="'71'!A1" display="'71'!A1"/>
    <hyperlink ref="C80" location="'72'!A1" display="'72'!A1"/>
    <hyperlink ref="C81" location="'73'!A1" display="'73'!A1"/>
    <hyperlink ref="C82" location="'74'!A1" display="'74'!A1"/>
    <hyperlink ref="C83" location="'75'!A1" display="'75'!A1"/>
    <hyperlink ref="C84" location="'76'!A1" display="'76'!A1"/>
    <hyperlink ref="C85" location="'77'!A1" display="'77'!A1"/>
    <hyperlink ref="C86" location="'78'!A1" display="'78'!A1"/>
    <hyperlink ref="C87" location="'79'!A1" display="'79'!A1"/>
    <hyperlink ref="C88" location="'80'!A1" display="'80'!A1"/>
    <hyperlink ref="C89:C93" location="'80'!A1" display="'80'!A1"/>
    <hyperlink ref="C89" location="'81'!A1" display="'81'!A1"/>
    <hyperlink ref="C90" location="'82'!A1" display="'82'!A1"/>
    <hyperlink ref="C91" location="'83'!A1" display="'83'!A1"/>
    <hyperlink ref="C92" location="'84'!A1" display="'84'!A1"/>
    <hyperlink ref="C93" location="'85'!A1" display="'85'!A1"/>
  </hyperlinks>
  <pageMargins left="0.70866141732283472" right="0.70866141732283472" top="0.74803149606299213" bottom="0.74803149606299213" header="0.31496062992125984" footer="0.31496062992125984"/>
  <pageSetup paperSize="9" scale="4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topLeftCell="A37"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Schede'!B18,"non utilizzata")</f>
        <v>7</v>
      </c>
      <c r="D2" s="102" t="s">
        <v>74</v>
      </c>
      <c r="E2" s="103"/>
      <c r="F2" s="66" t="s">
        <v>30</v>
      </c>
      <c r="H2" t="s">
        <v>30</v>
      </c>
    </row>
    <row r="3" spans="1:8" ht="45" customHeight="1" thickBot="1" x14ac:dyDescent="0.3">
      <c r="A3" s="109" t="s">
        <v>6</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40</v>
      </c>
      <c r="G7" s="8" t="s">
        <v>39</v>
      </c>
      <c r="H7">
        <v>2</v>
      </c>
    </row>
    <row r="8" spans="1:8" ht="30" customHeight="1" thickBot="1" x14ac:dyDescent="0.3">
      <c r="A8" s="23" t="s">
        <v>43</v>
      </c>
      <c r="B8" s="22">
        <f>VLOOKUP(B7,G5:H10,2,FALSE)</f>
        <v>3</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51</v>
      </c>
      <c r="G13" s="7" t="s">
        <v>71</v>
      </c>
      <c r="H13" t="s">
        <v>70</v>
      </c>
    </row>
    <row r="14" spans="1:8" ht="30" customHeight="1" thickBot="1" x14ac:dyDescent="0.3">
      <c r="A14" s="26" t="s">
        <v>43</v>
      </c>
      <c r="B14" s="22">
        <f>VLOOKUP(B13,G17:H20,2,FALSE)</f>
        <v>3</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3</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3.75</v>
      </c>
    </row>
    <row r="45" spans="1:8" ht="30" customHeight="1" thickBot="1" x14ac:dyDescent="0.3">
      <c r="A45" s="34"/>
      <c r="B45" s="35"/>
    </row>
    <row r="46" spans="1:8" ht="30" customHeight="1" thickBot="1" x14ac:dyDescent="0.3">
      <c r="A46" s="107" t="s">
        <v>112</v>
      </c>
      <c r="B46" s="115"/>
    </row>
    <row r="47" spans="1:8" ht="63.75" customHeight="1" thickBot="1" x14ac:dyDescent="0.3">
      <c r="A47" s="113" t="s">
        <v>178</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fitToHeight="0" orientation="portrait" r:id="rId1"/>
  <rowBreaks count="1" manualBreakCount="1">
    <brk id="26" max="1" man="1"/>
  </rowBreaks>
  <colBreaks count="1" manualBreakCount="1">
    <brk id="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0" zoomScaleNormal="100" zoomScaleSheetLayoutView="100" workbookViewId="0">
      <selection activeCell="F37" sqref="F3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Schede'!B19,"non utilizzata")</f>
        <v>8</v>
      </c>
      <c r="D2" s="102" t="s">
        <v>74</v>
      </c>
      <c r="E2" s="103"/>
      <c r="F2" s="66" t="s">
        <v>30</v>
      </c>
      <c r="H2" t="s">
        <v>30</v>
      </c>
    </row>
    <row r="3" spans="1:8" ht="45" customHeight="1" thickBot="1" x14ac:dyDescent="0.3">
      <c r="A3" s="109" t="s">
        <v>114</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f>VLOOKUP(B7,G5:H10,2,FALSE)</f>
        <v>4</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2.5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3.125</v>
      </c>
    </row>
    <row r="45" spans="1:8" ht="30" customHeight="1" thickBot="1" x14ac:dyDescent="0.3">
      <c r="A45" s="34"/>
      <c r="B45" s="35"/>
    </row>
    <row r="46" spans="1:8" ht="30" customHeight="1" thickBot="1" x14ac:dyDescent="0.3">
      <c r="A46" s="107" t="s">
        <v>112</v>
      </c>
      <c r="B46" s="115"/>
    </row>
    <row r="47" spans="1:8" ht="80.25" customHeight="1" thickBot="1" x14ac:dyDescent="0.3">
      <c r="A47" s="113" t="s">
        <v>179</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I39" sqref="I3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Schede'!B20,"non utilizzata")</f>
        <v>9</v>
      </c>
      <c r="D2" s="102" t="s">
        <v>74</v>
      </c>
      <c r="E2" s="103"/>
      <c r="F2" s="66" t="s">
        <v>30</v>
      </c>
      <c r="H2" t="s">
        <v>30</v>
      </c>
    </row>
    <row r="3" spans="1:8" ht="45" customHeight="1" thickBot="1" x14ac:dyDescent="0.3">
      <c r="A3" s="109" t="s">
        <v>7</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42</v>
      </c>
      <c r="G7" s="8" t="s">
        <v>39</v>
      </c>
      <c r="H7">
        <v>2</v>
      </c>
    </row>
    <row r="8" spans="1:8" ht="30" customHeight="1" thickBot="1" x14ac:dyDescent="0.3">
      <c r="A8" s="23" t="s">
        <v>43</v>
      </c>
      <c r="B8" s="22">
        <f>VLOOKUP(B7,G5:H10,2,FALSE)</f>
        <v>5</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51</v>
      </c>
      <c r="G13" s="7" t="s">
        <v>71</v>
      </c>
      <c r="H13" t="s">
        <v>70</v>
      </c>
    </row>
    <row r="14" spans="1:8" ht="30" customHeight="1" thickBot="1" x14ac:dyDescent="0.3">
      <c r="A14" s="26" t="s">
        <v>43</v>
      </c>
      <c r="B14" s="22">
        <f>VLOOKUP(B13,G17:H20,2,FALSE)</f>
        <v>3</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f>VLOOKUP(B19,G27:H29,2,FALSE)</f>
        <v>5</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4</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97</v>
      </c>
      <c r="G29" s="11" t="s">
        <v>60</v>
      </c>
      <c r="H29">
        <v>5</v>
      </c>
    </row>
    <row r="30" spans="1:8" ht="30" customHeight="1" thickBot="1" x14ac:dyDescent="0.3">
      <c r="A30" s="15" t="s">
        <v>43</v>
      </c>
      <c r="B30" s="30">
        <f>VLOOKUP(B29,G38:H43,2,FALSE)</f>
        <v>2</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6</v>
      </c>
    </row>
    <row r="45" spans="1:8" ht="30" customHeight="1" thickBot="1" x14ac:dyDescent="0.3">
      <c r="A45" s="34"/>
      <c r="B45" s="35"/>
    </row>
    <row r="46" spans="1:8" ht="30" customHeight="1" thickBot="1" x14ac:dyDescent="0.3">
      <c r="A46" s="107" t="s">
        <v>112</v>
      </c>
      <c r="B46" s="115"/>
    </row>
    <row r="47" spans="1:8" ht="69" customHeight="1" thickBot="1" x14ac:dyDescent="0.3">
      <c r="A47" s="113" t="s">
        <v>180</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0"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Schede'!B21,"non utilizzata")</f>
        <v>10</v>
      </c>
      <c r="D2" s="102" t="s">
        <v>74</v>
      </c>
      <c r="E2" s="103"/>
      <c r="F2" s="66" t="s">
        <v>30</v>
      </c>
      <c r="H2" t="s">
        <v>30</v>
      </c>
    </row>
    <row r="3" spans="1:8" ht="45" customHeight="1" thickBot="1" x14ac:dyDescent="0.3">
      <c r="A3" s="109" t="s">
        <v>8</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f>VLOOKUP(B7,G5:H10,2,FALSE)</f>
        <v>4</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51</v>
      </c>
      <c r="G13" s="7" t="s">
        <v>71</v>
      </c>
      <c r="H13" t="s">
        <v>70</v>
      </c>
    </row>
    <row r="14" spans="1:8" ht="30" customHeight="1" thickBot="1" x14ac:dyDescent="0.3">
      <c r="A14" s="26" t="s">
        <v>43</v>
      </c>
      <c r="B14" s="22">
        <f>VLOOKUP(B13,G17:H20,2,FALSE)</f>
        <v>3</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f>VLOOKUP(B19,G27:H29,2,FALSE)</f>
        <v>5</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3.8333333333333335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97</v>
      </c>
      <c r="G29" s="11" t="s">
        <v>60</v>
      </c>
      <c r="H29">
        <v>5</v>
      </c>
    </row>
    <row r="30" spans="1:8" ht="30" customHeight="1" thickBot="1" x14ac:dyDescent="0.3">
      <c r="A30" s="15" t="s">
        <v>43</v>
      </c>
      <c r="B30" s="30">
        <f>VLOOKUP(B29,G38:H43,2,FALSE)</f>
        <v>2</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86</v>
      </c>
      <c r="G35" s="11" t="s">
        <v>66</v>
      </c>
      <c r="H35">
        <v>4</v>
      </c>
    </row>
    <row r="36" spans="1:8" ht="30" customHeight="1" thickBot="1" x14ac:dyDescent="0.3">
      <c r="A36" s="15" t="s">
        <v>43</v>
      </c>
      <c r="B36" s="30">
        <f>VLOOKUP(B35,G48:H54,2,FALSE)</f>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1.75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6.7083333333333339</v>
      </c>
    </row>
    <row r="45" spans="1:8" ht="30" customHeight="1" thickBot="1" x14ac:dyDescent="0.3">
      <c r="A45" s="34"/>
      <c r="B45" s="35"/>
    </row>
    <row r="46" spans="1:8" ht="30" customHeight="1" thickBot="1" x14ac:dyDescent="0.3">
      <c r="A46" s="107" t="s">
        <v>112</v>
      </c>
      <c r="B46" s="115"/>
    </row>
    <row r="47" spans="1:8" ht="68.25" customHeight="1" thickBot="1" x14ac:dyDescent="0.3">
      <c r="A47" s="113" t="s">
        <v>180</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E47" sqref="E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t="str">
        <f>IF(F2="SI",'Indice Schede'!B22,"non utilizzata")</f>
        <v>non utilizzata</v>
      </c>
      <c r="D2" s="102" t="s">
        <v>74</v>
      </c>
      <c r="E2" s="103"/>
      <c r="F2" s="66" t="s">
        <v>31</v>
      </c>
      <c r="H2" t="s">
        <v>30</v>
      </c>
    </row>
    <row r="3" spans="1:8" ht="45" customHeight="1" thickBot="1" x14ac:dyDescent="0.3">
      <c r="A3" s="109" t="s">
        <v>9</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t="str">
        <f>VLOOKUP(B7,G5:H10,2,FALSE)</f>
        <v>-</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t="str">
        <f>VLOOKUP(B10,G13:H15,2,FALSE)</f>
        <v>-</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t="str">
        <f>VLOOKUP(B13,G17:H20,2,FALSE)</f>
        <v>-</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t="str">
        <f>VLOOKUP(B16,G22:H25,2,FALSE)</f>
        <v>-</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t="str">
        <f>VLOOKUP(B19,G27:H29,2,FALSE)</f>
        <v>-</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t="str">
        <f>VLOOKUP(B22,G31:H36,2,FALSE)</f>
        <v>-</v>
      </c>
      <c r="G23" s="11" t="s">
        <v>55</v>
      </c>
      <c r="H23">
        <v>1</v>
      </c>
    </row>
    <row r="24" spans="1:8" ht="30" customHeight="1" thickBot="1" x14ac:dyDescent="0.3">
      <c r="A24" s="19" t="s">
        <v>68</v>
      </c>
      <c r="B24" s="31" t="str">
        <f>IFERROR((B8+B11+B14+B17+B20+B23)/6,"-")</f>
        <v>-</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t="str">
        <f>VLOOKUP(B29,G38:H43,2,FALSE)</f>
        <v>-</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t="str">
        <f>VLOOKUP(B32,G27:H29,2,FALSE)</f>
        <v>-</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t="str">
        <f>VLOOKUP(B35,G48:H54,2,FALSE)</f>
        <v>-</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t="str">
        <f>VLOOKUP(B38,G56:H61,2,FALSE)</f>
        <v>-</v>
      </c>
      <c r="G39" s="7" t="s">
        <v>96</v>
      </c>
      <c r="H39">
        <v>1</v>
      </c>
    </row>
    <row r="40" spans="1:8" ht="30" customHeight="1" thickBot="1" x14ac:dyDescent="0.3">
      <c r="A40" s="32" t="s">
        <v>93</v>
      </c>
      <c r="B40" s="31" t="str">
        <f>IFERROR((B30+B33+B36+B39)/4,"-")</f>
        <v>-</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7" t="s">
        <v>112</v>
      </c>
      <c r="B46" s="115"/>
    </row>
    <row r="47" spans="1:8" ht="34.5" customHeight="1" thickBot="1" x14ac:dyDescent="0.3">
      <c r="A47" s="113"/>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E47" sqref="E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Schede'!B23,"non utilizzata")</f>
        <v>12</v>
      </c>
      <c r="D2" s="102" t="s">
        <v>74</v>
      </c>
      <c r="E2" s="103"/>
      <c r="F2" s="66" t="s">
        <v>30</v>
      </c>
      <c r="H2" t="s">
        <v>30</v>
      </c>
    </row>
    <row r="3" spans="1:8" ht="45" customHeight="1" thickBot="1" x14ac:dyDescent="0.3">
      <c r="A3" s="109" t="s">
        <v>10</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f>VLOOKUP(B7,G5:H10,2,FALSE)</f>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2.1666666666666665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107</v>
      </c>
      <c r="G38" s="7" t="s">
        <v>71</v>
      </c>
      <c r="H38" t="s">
        <v>70</v>
      </c>
    </row>
    <row r="39" spans="1:8" ht="30" customHeight="1" thickBot="1" x14ac:dyDescent="0.3">
      <c r="A39" s="15" t="s">
        <v>43</v>
      </c>
      <c r="B39" s="30">
        <f>VLOOKUP(B38,G56:H61,2,FALSE)</f>
        <v>5</v>
      </c>
      <c r="G39" s="7" t="s">
        <v>96</v>
      </c>
      <c r="H39">
        <v>1</v>
      </c>
    </row>
    <row r="40" spans="1:8" ht="30" customHeight="1" thickBot="1" x14ac:dyDescent="0.3">
      <c r="A40" s="32" t="s">
        <v>93</v>
      </c>
      <c r="B40" s="31">
        <f>IFERROR((B30+B33+B36+B39)/4,"-")</f>
        <v>1.75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3.7916666666666665</v>
      </c>
    </row>
    <row r="45" spans="1:8" ht="30" customHeight="1" thickBot="1" x14ac:dyDescent="0.3">
      <c r="A45" s="34"/>
      <c r="B45" s="35"/>
    </row>
    <row r="46" spans="1:8" ht="30" customHeight="1" thickBot="1" x14ac:dyDescent="0.3">
      <c r="A46" s="107" t="s">
        <v>112</v>
      </c>
      <c r="B46" s="115"/>
    </row>
    <row r="47" spans="1:8" ht="69" customHeight="1" thickBot="1" x14ac:dyDescent="0.3">
      <c r="A47" s="113" t="s">
        <v>340</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D11" sqref="D1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Schede'!B24,"non utilizzata")</f>
        <v>13</v>
      </c>
      <c r="D2" s="102" t="s">
        <v>74</v>
      </c>
      <c r="E2" s="103"/>
      <c r="F2" s="66" t="s">
        <v>30</v>
      </c>
      <c r="H2" t="s">
        <v>30</v>
      </c>
    </row>
    <row r="3" spans="1:8" ht="45" customHeight="1" thickBot="1" x14ac:dyDescent="0.3">
      <c r="A3" s="109" t="s">
        <v>115</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f>VLOOKUP(B7,G5:H10,2,FALSE)</f>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2.1666666666666665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105</v>
      </c>
      <c r="G38" s="7" t="s">
        <v>71</v>
      </c>
      <c r="H38" t="s">
        <v>70</v>
      </c>
    </row>
    <row r="39" spans="1:8" ht="30" customHeight="1" thickBot="1" x14ac:dyDescent="0.3">
      <c r="A39" s="15" t="s">
        <v>43</v>
      </c>
      <c r="B39" s="30">
        <f>VLOOKUP(B38,G56:H61,2,FALSE)</f>
        <v>2</v>
      </c>
      <c r="G39" s="7" t="s">
        <v>96</v>
      </c>
      <c r="H39">
        <v>1</v>
      </c>
    </row>
    <row r="40" spans="1:8" ht="30" customHeight="1" thickBot="1" x14ac:dyDescent="0.3">
      <c r="A40" s="32" t="s">
        <v>93</v>
      </c>
      <c r="B40" s="31">
        <f>IFERROR((B30+B33+B36+B39)/4,"-")</f>
        <v>1</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2.1666666666666665</v>
      </c>
    </row>
    <row r="45" spans="1:8" ht="30" customHeight="1" thickBot="1" x14ac:dyDescent="0.3">
      <c r="A45" s="34"/>
      <c r="B45" s="35"/>
    </row>
    <row r="46" spans="1:8" ht="30" customHeight="1" thickBot="1" x14ac:dyDescent="0.3">
      <c r="A46" s="107" t="s">
        <v>112</v>
      </c>
      <c r="B46" s="115"/>
    </row>
    <row r="47" spans="1:8" ht="66.75" customHeight="1" thickBot="1" x14ac:dyDescent="0.3">
      <c r="A47" s="113" t="s">
        <v>181</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F17" sqref="F1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Schede'!B25,"non utilizzata")</f>
        <v>14</v>
      </c>
      <c r="D2" s="102" t="s">
        <v>74</v>
      </c>
      <c r="E2" s="103"/>
      <c r="F2" s="66" t="s">
        <v>30</v>
      </c>
      <c r="H2" t="s">
        <v>30</v>
      </c>
    </row>
    <row r="3" spans="1:8" ht="45" customHeight="1" thickBot="1" x14ac:dyDescent="0.3">
      <c r="A3" s="109" t="s">
        <v>116</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40</v>
      </c>
      <c r="G7" s="8" t="s">
        <v>39</v>
      </c>
      <c r="H7">
        <v>2</v>
      </c>
    </row>
    <row r="8" spans="1:8" ht="30" customHeight="1" thickBot="1" x14ac:dyDescent="0.3">
      <c r="A8" s="23" t="s">
        <v>43</v>
      </c>
      <c r="B8" s="22">
        <f>VLOOKUP(B7,G5:H10,2,FALSE)</f>
        <v>3</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f>VLOOKUP(B19,G27:H29,2,FALSE)</f>
        <v>5</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3.3333333333333335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105</v>
      </c>
      <c r="G38" s="7" t="s">
        <v>71</v>
      </c>
      <c r="H38" t="s">
        <v>70</v>
      </c>
    </row>
    <row r="39" spans="1:8" ht="30" customHeight="1" thickBot="1" x14ac:dyDescent="0.3">
      <c r="A39" s="15" t="s">
        <v>43</v>
      </c>
      <c r="B39" s="30">
        <f>VLOOKUP(B38,G56:H61,2,FALSE)</f>
        <v>2</v>
      </c>
      <c r="G39" s="7" t="s">
        <v>96</v>
      </c>
      <c r="H39">
        <v>1</v>
      </c>
    </row>
    <row r="40" spans="1:8" ht="30" customHeight="1" thickBot="1" x14ac:dyDescent="0.3">
      <c r="A40" s="32" t="s">
        <v>93</v>
      </c>
      <c r="B40" s="31">
        <f>IFERROR((B30+B33+B36+B39)/4,"-")</f>
        <v>1</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3.3333333333333335</v>
      </c>
    </row>
    <row r="45" spans="1:8" ht="30" customHeight="1" thickBot="1" x14ac:dyDescent="0.3">
      <c r="A45" s="34"/>
      <c r="B45" s="35"/>
    </row>
    <row r="46" spans="1:8" ht="30" customHeight="1" thickBot="1" x14ac:dyDescent="0.3">
      <c r="A46" s="107" t="s">
        <v>112</v>
      </c>
      <c r="B46" s="115"/>
    </row>
    <row r="47" spans="1:8" ht="84" customHeight="1" thickBot="1" x14ac:dyDescent="0.3">
      <c r="A47" s="113" t="s">
        <v>182</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Schede'!B26,"non utilizzata")</f>
        <v>15</v>
      </c>
      <c r="D2" s="102" t="s">
        <v>74</v>
      </c>
      <c r="E2" s="103"/>
      <c r="F2" s="66" t="s">
        <v>30</v>
      </c>
      <c r="H2" t="s">
        <v>30</v>
      </c>
    </row>
    <row r="3" spans="1:8" ht="45" customHeight="1" thickBot="1" x14ac:dyDescent="0.3">
      <c r="A3" s="109" t="s">
        <v>205</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2.8333333333333335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2.8333333333333335</v>
      </c>
    </row>
    <row r="45" spans="1:8" ht="30" customHeight="1" thickBot="1" x14ac:dyDescent="0.3">
      <c r="A45" s="34"/>
      <c r="B45" s="35"/>
    </row>
    <row r="46" spans="1:8" ht="30" customHeight="1" thickBot="1" x14ac:dyDescent="0.3">
      <c r="A46" s="107" t="s">
        <v>112</v>
      </c>
      <c r="B46" s="115"/>
    </row>
    <row r="47" spans="1:8" ht="51.75" customHeight="1" thickBot="1" x14ac:dyDescent="0.3">
      <c r="A47" s="113" t="s">
        <v>206</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Schede'!B27,"non utilizzata")</f>
        <v>16</v>
      </c>
      <c r="D2" s="102" t="s">
        <v>74</v>
      </c>
      <c r="E2" s="103"/>
      <c r="F2" s="66" t="s">
        <v>30</v>
      </c>
      <c r="H2" t="s">
        <v>30</v>
      </c>
    </row>
    <row r="3" spans="1:8" ht="45" customHeight="1" thickBot="1" x14ac:dyDescent="0.3">
      <c r="A3" s="109" t="s">
        <v>11</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42</v>
      </c>
      <c r="G7" s="8" t="s">
        <v>39</v>
      </c>
      <c r="H7">
        <v>2</v>
      </c>
    </row>
    <row r="8" spans="1:8" ht="30" customHeight="1" thickBot="1" x14ac:dyDescent="0.3">
      <c r="A8" s="23" t="s">
        <v>43</v>
      </c>
      <c r="B8" s="22">
        <f>VLOOKUP(B7,G5:H10,2,FALSE)</f>
        <v>5</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f>VLOOKUP(B19,G27:H29,2,FALSE)</f>
        <v>5</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3.8333333333333335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4.791666666666667</v>
      </c>
    </row>
    <row r="45" spans="1:8" ht="30" customHeight="1" thickBot="1" x14ac:dyDescent="0.3">
      <c r="A45" s="34"/>
      <c r="B45" s="35"/>
    </row>
    <row r="46" spans="1:8" ht="30" customHeight="1" thickBot="1" x14ac:dyDescent="0.3">
      <c r="A46" s="107" t="s">
        <v>112</v>
      </c>
      <c r="B46" s="115"/>
    </row>
    <row r="47" spans="1:8" ht="69" customHeight="1" thickBot="1" x14ac:dyDescent="0.3">
      <c r="A47" s="113" t="s">
        <v>183</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pageSetUpPr fitToPage="1"/>
  </sheetPr>
  <dimension ref="A1:H215"/>
  <sheetViews>
    <sheetView view="pageBreakPreview" topLeftCell="A73" zoomScaleNormal="100" zoomScaleSheetLayoutView="100" workbookViewId="0">
      <selection sqref="A1:F1"/>
    </sheetView>
  </sheetViews>
  <sheetFormatPr defaultRowHeight="15" x14ac:dyDescent="0.25"/>
  <cols>
    <col min="1" max="1" width="3.28515625" style="40" customWidth="1"/>
    <col min="2" max="2" width="123.42578125" customWidth="1"/>
    <col min="3" max="3" width="16.28515625" style="48" customWidth="1"/>
    <col min="4" max="4" width="18" style="48" customWidth="1"/>
    <col min="5" max="5" width="15" style="48" customWidth="1"/>
    <col min="6" max="6" width="5.85546875" style="45" customWidth="1"/>
    <col min="7" max="7" width="13" customWidth="1"/>
    <col min="8" max="8" width="18.7109375" customWidth="1"/>
    <col min="9" max="9" width="42.85546875" bestFit="1" customWidth="1"/>
    <col min="10" max="10" width="41.7109375" bestFit="1" customWidth="1"/>
    <col min="11" max="11" width="44.140625" bestFit="1" customWidth="1"/>
    <col min="12" max="12" width="42.5703125" bestFit="1" customWidth="1"/>
    <col min="13" max="13" width="70" bestFit="1" customWidth="1"/>
    <col min="14" max="14" width="49.85546875" bestFit="1" customWidth="1"/>
    <col min="15" max="15" width="71.28515625" bestFit="1" customWidth="1"/>
    <col min="16" max="16" width="38.5703125" bestFit="1" customWidth="1"/>
    <col min="17" max="17" width="23.42578125" bestFit="1" customWidth="1"/>
    <col min="18" max="18" width="24.28515625" bestFit="1" customWidth="1"/>
    <col min="19" max="19" width="30.140625" bestFit="1" customWidth="1"/>
    <col min="20" max="20" width="46.85546875" bestFit="1" customWidth="1"/>
    <col min="21" max="21" width="21" bestFit="1" customWidth="1"/>
    <col min="22" max="22" width="30.7109375" bestFit="1" customWidth="1"/>
    <col min="23" max="23" width="44.140625" bestFit="1" customWidth="1"/>
    <col min="24" max="24" width="31.28515625" bestFit="1" customWidth="1"/>
    <col min="25" max="25" width="26.5703125" bestFit="1" customWidth="1"/>
    <col min="26" max="26" width="25" bestFit="1" customWidth="1"/>
    <col min="27" max="27" width="37.7109375" bestFit="1" customWidth="1"/>
    <col min="28" max="28" width="34.5703125" bestFit="1" customWidth="1"/>
    <col min="29" max="29" width="24.5703125" bestFit="1" customWidth="1"/>
    <col min="30" max="30" width="22.140625" bestFit="1" customWidth="1"/>
    <col min="31" max="31" width="44.85546875" bestFit="1" customWidth="1"/>
    <col min="32" max="32" width="39.140625" bestFit="1" customWidth="1"/>
    <col min="33" max="33" width="73.85546875" bestFit="1" customWidth="1"/>
    <col min="34" max="34" width="72" bestFit="1" customWidth="1"/>
    <col min="35" max="35" width="53.140625" bestFit="1" customWidth="1"/>
    <col min="36" max="36" width="22.140625" bestFit="1" customWidth="1"/>
    <col min="37" max="37" width="26.7109375" bestFit="1" customWidth="1"/>
    <col min="38" max="38" width="32.140625" bestFit="1" customWidth="1"/>
    <col min="39" max="39" width="32.42578125" bestFit="1" customWidth="1"/>
    <col min="40" max="40" width="37.5703125" bestFit="1" customWidth="1"/>
    <col min="41" max="41" width="36.85546875" bestFit="1" customWidth="1"/>
    <col min="42" max="42" width="23.7109375" bestFit="1" customWidth="1"/>
    <col min="43" max="43" width="32.140625" bestFit="1" customWidth="1"/>
  </cols>
  <sheetData>
    <row r="1" spans="1:8" ht="31.5" customHeight="1" thickBot="1" x14ac:dyDescent="0.3">
      <c r="A1" s="97" t="s">
        <v>338</v>
      </c>
      <c r="B1" s="97"/>
      <c r="C1" s="97"/>
      <c r="D1" s="97"/>
      <c r="E1" s="97"/>
      <c r="F1" s="97"/>
      <c r="G1" s="72"/>
    </row>
    <row r="2" spans="1:8" ht="19.5" thickBot="1" x14ac:dyDescent="0.3">
      <c r="A2" s="98" t="s">
        <v>327</v>
      </c>
      <c r="B2" s="98"/>
      <c r="C2" s="98"/>
      <c r="D2" s="98"/>
      <c r="E2" s="98"/>
      <c r="F2" s="98"/>
      <c r="G2" s="72"/>
      <c r="H2" s="68" t="s">
        <v>75</v>
      </c>
    </row>
    <row r="3" spans="1:8" ht="10.5" customHeight="1" thickBot="1" x14ac:dyDescent="0.3">
      <c r="A3" s="75"/>
      <c r="B3" s="75"/>
      <c r="C3" s="76"/>
      <c r="D3" s="76"/>
      <c r="E3" s="76"/>
      <c r="F3" s="75"/>
      <c r="G3" s="72"/>
      <c r="H3" s="69"/>
    </row>
    <row r="4" spans="1:8" ht="51.75" customHeight="1" thickBot="1" x14ac:dyDescent="0.3">
      <c r="A4" s="99" t="s">
        <v>326</v>
      </c>
      <c r="B4" s="99"/>
      <c r="C4" s="99"/>
      <c r="D4" s="99"/>
      <c r="E4" s="99"/>
      <c r="F4" s="99"/>
      <c r="G4" s="72"/>
      <c r="H4" s="68" t="s">
        <v>196</v>
      </c>
    </row>
    <row r="5" spans="1:8" ht="7.5" customHeight="1" x14ac:dyDescent="0.25">
      <c r="A5" s="39"/>
      <c r="B5" s="5"/>
      <c r="C5" s="52"/>
      <c r="D5" s="52"/>
      <c r="E5" s="52"/>
      <c r="F5" s="49"/>
      <c r="G5" s="72"/>
    </row>
    <row r="6" spans="1:8" ht="36.75" customHeight="1" x14ac:dyDescent="0.25">
      <c r="G6" s="72"/>
    </row>
    <row r="7" spans="1:8" ht="11.25" customHeight="1" x14ac:dyDescent="0.25">
      <c r="A7" s="41"/>
      <c r="G7" s="72"/>
    </row>
    <row r="8" spans="1:8" ht="11.25" customHeight="1" x14ac:dyDescent="0.25">
      <c r="A8" s="41"/>
      <c r="B8" s="72"/>
      <c r="C8" s="78"/>
      <c r="D8" s="78"/>
      <c r="E8" s="78"/>
      <c r="F8" s="74"/>
      <c r="G8" s="72"/>
    </row>
    <row r="9" spans="1:8" ht="17.25" customHeight="1" x14ac:dyDescent="0.25">
      <c r="A9" s="42"/>
      <c r="B9" s="72"/>
      <c r="C9" s="78"/>
      <c r="D9" s="78"/>
      <c r="E9" s="78"/>
      <c r="F9" s="74"/>
      <c r="G9" s="72"/>
    </row>
    <row r="10" spans="1:8" ht="20.25" customHeight="1" x14ac:dyDescent="0.25">
      <c r="A10" s="95" t="s">
        <v>124</v>
      </c>
      <c r="B10" s="95"/>
      <c r="C10" s="95"/>
      <c r="D10" s="95"/>
      <c r="E10" s="95"/>
      <c r="F10" s="95"/>
      <c r="G10" s="72"/>
    </row>
    <row r="11" spans="1:8" ht="34.5" customHeight="1" x14ac:dyDescent="0.25">
      <c r="A11" s="96" t="s">
        <v>125</v>
      </c>
      <c r="B11" s="96"/>
      <c r="C11" s="96"/>
      <c r="D11" s="96"/>
      <c r="E11" s="96"/>
      <c r="F11" s="96"/>
      <c r="G11" s="72"/>
    </row>
    <row r="12" spans="1:8" ht="55.5" customHeight="1" x14ac:dyDescent="0.3">
      <c r="A12" s="77"/>
      <c r="B12" s="53" t="s">
        <v>193</v>
      </c>
      <c r="C12" s="54" t="s">
        <v>127</v>
      </c>
      <c r="D12" s="54" t="s">
        <v>128</v>
      </c>
      <c r="E12" s="54" t="s">
        <v>129</v>
      </c>
      <c r="F12" s="74"/>
      <c r="G12" s="72"/>
    </row>
    <row r="13" spans="1:8" ht="16.5" customHeight="1" x14ac:dyDescent="0.25">
      <c r="A13" s="77"/>
      <c r="C13" s="47"/>
      <c r="D13" s="47"/>
      <c r="E13" s="47"/>
      <c r="F13" s="74"/>
      <c r="G13" s="72"/>
    </row>
    <row r="14" spans="1:8" x14ac:dyDescent="0.25">
      <c r="A14" s="77"/>
      <c r="C14" s="79" t="s">
        <v>167</v>
      </c>
      <c r="D14" s="47"/>
      <c r="E14" s="47"/>
      <c r="F14" s="74"/>
      <c r="G14" s="72"/>
    </row>
    <row r="15" spans="1:8" x14ac:dyDescent="0.25">
      <c r="A15" s="77"/>
      <c r="B15" t="s">
        <v>168</v>
      </c>
      <c r="C15" s="47">
        <v>2.5</v>
      </c>
      <c r="D15" s="47">
        <v>1.5</v>
      </c>
      <c r="E15" s="47">
        <v>3.75</v>
      </c>
      <c r="F15" s="74"/>
      <c r="G15" s="72"/>
    </row>
    <row r="16" spans="1:8" x14ac:dyDescent="0.25">
      <c r="A16" s="77"/>
      <c r="B16" t="s">
        <v>126</v>
      </c>
      <c r="C16" s="47">
        <v>2</v>
      </c>
      <c r="D16" s="47">
        <v>1.25</v>
      </c>
      <c r="E16" s="47">
        <v>2.5</v>
      </c>
      <c r="F16" s="74"/>
      <c r="G16" s="72"/>
    </row>
    <row r="17" spans="1:7" x14ac:dyDescent="0.25">
      <c r="A17" s="77"/>
      <c r="B17" t="s">
        <v>169</v>
      </c>
      <c r="C17" s="47">
        <v>3.5</v>
      </c>
      <c r="D17" s="47">
        <v>1.5</v>
      </c>
      <c r="E17" s="47">
        <v>5.25</v>
      </c>
      <c r="F17" s="74"/>
      <c r="G17" s="72"/>
    </row>
    <row r="18" spans="1:7" x14ac:dyDescent="0.25">
      <c r="A18" s="77"/>
      <c r="B18" t="s">
        <v>170</v>
      </c>
      <c r="C18" s="47">
        <v>2.3333333333333335</v>
      </c>
      <c r="D18" s="47">
        <v>1.25</v>
      </c>
      <c r="E18" s="47">
        <v>2.916666666666667</v>
      </c>
      <c r="F18" s="74"/>
      <c r="G18" s="72"/>
    </row>
    <row r="19" spans="1:7" x14ac:dyDescent="0.25">
      <c r="A19" s="77"/>
      <c r="B19" t="s">
        <v>171</v>
      </c>
      <c r="C19" s="47">
        <v>2.8333333333333335</v>
      </c>
      <c r="D19" s="47">
        <v>1.5</v>
      </c>
      <c r="E19" s="47">
        <v>4.25</v>
      </c>
      <c r="F19" s="74"/>
      <c r="G19" s="72"/>
    </row>
    <row r="20" spans="1:7" x14ac:dyDescent="0.25">
      <c r="A20" s="77"/>
      <c r="B20" t="s">
        <v>172</v>
      </c>
      <c r="C20" s="47">
        <v>2.3333333333333335</v>
      </c>
      <c r="D20" s="47">
        <v>1.25</v>
      </c>
      <c r="E20" s="47">
        <v>2.916666666666667</v>
      </c>
      <c r="F20" s="74"/>
      <c r="G20" s="72"/>
    </row>
    <row r="21" spans="1:7" x14ac:dyDescent="0.25">
      <c r="A21" s="77"/>
      <c r="B21" t="s">
        <v>173</v>
      </c>
      <c r="C21" s="47">
        <v>3</v>
      </c>
      <c r="D21">
        <v>1.25</v>
      </c>
      <c r="E21" s="47">
        <v>3.75</v>
      </c>
      <c r="F21" s="74"/>
      <c r="G21" s="72"/>
    </row>
    <row r="22" spans="1:7" x14ac:dyDescent="0.25">
      <c r="A22" s="77"/>
      <c r="B22" t="s">
        <v>174</v>
      </c>
      <c r="C22" s="47">
        <v>1.8333333333333333</v>
      </c>
      <c r="D22" s="47">
        <v>1.5</v>
      </c>
      <c r="E22" s="47">
        <v>3.75</v>
      </c>
      <c r="F22" s="74"/>
      <c r="G22" s="72"/>
    </row>
    <row r="23" spans="1:7" x14ac:dyDescent="0.25">
      <c r="A23" s="77"/>
      <c r="B23" t="s">
        <v>175</v>
      </c>
      <c r="C23" s="47">
        <v>4</v>
      </c>
      <c r="D23" s="47">
        <v>1.75</v>
      </c>
      <c r="E23" s="47">
        <v>7</v>
      </c>
      <c r="F23" s="74"/>
      <c r="G23" s="72"/>
    </row>
    <row r="24" spans="1:7" x14ac:dyDescent="0.25">
      <c r="A24" s="77"/>
      <c r="B24" t="s">
        <v>136</v>
      </c>
      <c r="C24" s="47">
        <v>3.8333333333333335</v>
      </c>
      <c r="D24">
        <v>1.75</v>
      </c>
      <c r="E24" s="47">
        <v>6.7083333333333339</v>
      </c>
      <c r="F24" s="74"/>
      <c r="G24" s="72"/>
    </row>
    <row r="25" spans="1:7" x14ac:dyDescent="0.25">
      <c r="A25" s="77"/>
      <c r="B25" t="s">
        <v>137</v>
      </c>
      <c r="C25" t="s">
        <v>167</v>
      </c>
      <c r="D25"/>
      <c r="E25"/>
      <c r="F25" s="74"/>
      <c r="G25" s="72"/>
    </row>
    <row r="26" spans="1:7" x14ac:dyDescent="0.25">
      <c r="A26" s="77"/>
      <c r="B26" t="s">
        <v>138</v>
      </c>
      <c r="C26" s="47">
        <v>2.1666666666666665</v>
      </c>
      <c r="D26">
        <v>1.75</v>
      </c>
      <c r="E26" s="47">
        <v>3.7916666666666665</v>
      </c>
      <c r="F26" s="74"/>
      <c r="G26" s="72"/>
    </row>
    <row r="27" spans="1:7" x14ac:dyDescent="0.25">
      <c r="A27" s="77"/>
      <c r="B27" t="s">
        <v>139</v>
      </c>
      <c r="C27">
        <v>2.1666666666666665</v>
      </c>
      <c r="D27" s="47">
        <v>1</v>
      </c>
      <c r="E27" s="47">
        <v>2.1666666666666665</v>
      </c>
      <c r="F27" s="74"/>
      <c r="G27" s="72"/>
    </row>
    <row r="28" spans="1:7" x14ac:dyDescent="0.25">
      <c r="A28" s="77"/>
      <c r="B28" t="s">
        <v>140</v>
      </c>
      <c r="C28" s="47">
        <v>3.3333333333333335</v>
      </c>
      <c r="D28">
        <v>1</v>
      </c>
      <c r="E28" s="47">
        <v>3.3333333333333335</v>
      </c>
      <c r="F28" s="74"/>
      <c r="G28" s="72"/>
    </row>
    <row r="29" spans="1:7" x14ac:dyDescent="0.25">
      <c r="A29" s="77"/>
      <c r="B29" t="s">
        <v>141</v>
      </c>
      <c r="C29" s="47">
        <v>3.8333333333333335</v>
      </c>
      <c r="D29">
        <v>1.25</v>
      </c>
      <c r="E29" s="47">
        <v>4.791666666666667</v>
      </c>
      <c r="F29" s="74"/>
      <c r="G29" s="72"/>
    </row>
    <row r="30" spans="1:7" x14ac:dyDescent="0.25">
      <c r="A30" s="77"/>
      <c r="B30" t="s">
        <v>142</v>
      </c>
      <c r="C30" s="47">
        <v>2.6666666666666665</v>
      </c>
      <c r="D30" s="47">
        <v>1</v>
      </c>
      <c r="E30" s="47">
        <v>2.6666666666666665</v>
      </c>
      <c r="F30" s="74"/>
      <c r="G30" s="72"/>
    </row>
    <row r="31" spans="1:7" x14ac:dyDescent="0.25">
      <c r="A31" s="77"/>
      <c r="B31" t="s">
        <v>143</v>
      </c>
      <c r="C31" s="47">
        <v>1.8333333333333333</v>
      </c>
      <c r="D31" s="47">
        <v>2.25</v>
      </c>
      <c r="E31" s="47">
        <v>4.125</v>
      </c>
      <c r="F31" s="74"/>
      <c r="G31" s="72"/>
    </row>
    <row r="32" spans="1:7" x14ac:dyDescent="0.25">
      <c r="A32" s="77"/>
      <c r="B32" t="s">
        <v>144</v>
      </c>
      <c r="C32" s="47">
        <v>2.1666666666666665</v>
      </c>
      <c r="D32" s="47">
        <v>1</v>
      </c>
      <c r="E32" s="47">
        <v>2.1666666666666665</v>
      </c>
      <c r="F32" s="74"/>
      <c r="G32" s="72"/>
    </row>
    <row r="33" spans="1:7" x14ac:dyDescent="0.25">
      <c r="A33" s="77"/>
      <c r="B33" t="s">
        <v>145</v>
      </c>
      <c r="C33" s="47">
        <v>2.8333333333333335</v>
      </c>
      <c r="D33" s="47">
        <v>1.25</v>
      </c>
      <c r="E33" s="47">
        <v>3.541666666666667</v>
      </c>
      <c r="F33" s="74"/>
      <c r="G33" s="72"/>
    </row>
    <row r="34" spans="1:7" x14ac:dyDescent="0.25">
      <c r="A34" s="77"/>
      <c r="B34" t="s">
        <v>146</v>
      </c>
      <c r="C34" s="47">
        <v>3.3333333333333335</v>
      </c>
      <c r="D34">
        <v>1.25</v>
      </c>
      <c r="E34" s="47">
        <v>4.166666666666667</v>
      </c>
      <c r="F34" s="74"/>
      <c r="G34" s="72"/>
    </row>
    <row r="35" spans="1:7" x14ac:dyDescent="0.25">
      <c r="A35" s="77"/>
      <c r="B35" t="s">
        <v>147</v>
      </c>
      <c r="C35" s="47">
        <v>2</v>
      </c>
      <c r="D35">
        <v>1</v>
      </c>
      <c r="E35" s="47">
        <v>2</v>
      </c>
      <c r="F35" s="74"/>
      <c r="G35" s="72"/>
    </row>
    <row r="36" spans="1:7" x14ac:dyDescent="0.25">
      <c r="A36" s="77"/>
      <c r="B36" t="s">
        <v>148</v>
      </c>
      <c r="C36" s="47">
        <v>3.5</v>
      </c>
      <c r="D36" s="47">
        <v>1.25</v>
      </c>
      <c r="E36" s="47">
        <v>4.375</v>
      </c>
      <c r="F36" s="74"/>
      <c r="G36" s="72"/>
    </row>
    <row r="37" spans="1:7" x14ac:dyDescent="0.25">
      <c r="A37" s="77"/>
      <c r="B37" t="s">
        <v>149</v>
      </c>
      <c r="C37">
        <v>3.5</v>
      </c>
      <c r="D37">
        <v>1.25</v>
      </c>
      <c r="E37" s="47">
        <v>4.375</v>
      </c>
      <c r="F37" s="74"/>
      <c r="G37" s="72"/>
    </row>
    <row r="38" spans="1:7" x14ac:dyDescent="0.25">
      <c r="A38" s="77"/>
      <c r="B38" t="s">
        <v>150</v>
      </c>
      <c r="C38">
        <v>3.5</v>
      </c>
      <c r="D38">
        <v>1.25</v>
      </c>
      <c r="E38" s="47">
        <v>4.375</v>
      </c>
      <c r="F38" s="74"/>
      <c r="G38" s="72"/>
    </row>
    <row r="39" spans="1:7" x14ac:dyDescent="0.25">
      <c r="A39" s="77"/>
      <c r="B39" t="s">
        <v>151</v>
      </c>
      <c r="C39">
        <v>3.5</v>
      </c>
      <c r="D39">
        <v>1.25</v>
      </c>
      <c r="E39" s="47">
        <v>4.375</v>
      </c>
      <c r="F39" s="74"/>
      <c r="G39" s="72"/>
    </row>
    <row r="40" spans="1:7" x14ac:dyDescent="0.25">
      <c r="A40" s="77"/>
      <c r="B40" t="s">
        <v>152</v>
      </c>
      <c r="C40">
        <v>3.5</v>
      </c>
      <c r="D40">
        <v>1.25</v>
      </c>
      <c r="E40" s="47">
        <v>4.375</v>
      </c>
      <c r="F40" s="74"/>
      <c r="G40" s="72"/>
    </row>
    <row r="41" spans="1:7" x14ac:dyDescent="0.25">
      <c r="A41" s="77"/>
      <c r="B41" t="s">
        <v>153</v>
      </c>
      <c r="C41" s="47">
        <v>3.6666666666666665</v>
      </c>
      <c r="D41">
        <v>1.25</v>
      </c>
      <c r="E41" s="47">
        <v>4.583333333333333</v>
      </c>
      <c r="F41" s="74"/>
      <c r="G41" s="72"/>
    </row>
    <row r="42" spans="1:7" x14ac:dyDescent="0.25">
      <c r="A42" s="77"/>
      <c r="B42" t="s">
        <v>154</v>
      </c>
      <c r="C42" s="47">
        <v>1.1666666666666667</v>
      </c>
      <c r="D42" s="47">
        <v>0.75</v>
      </c>
      <c r="E42" s="47">
        <v>0.875</v>
      </c>
      <c r="F42" s="74"/>
      <c r="G42" s="72"/>
    </row>
    <row r="43" spans="1:7" x14ac:dyDescent="0.25">
      <c r="A43" s="77"/>
      <c r="B43" t="s">
        <v>155</v>
      </c>
      <c r="C43">
        <v>1.1666666666666667</v>
      </c>
      <c r="D43">
        <v>0.75</v>
      </c>
      <c r="E43" s="47">
        <v>0.875</v>
      </c>
      <c r="F43" s="74"/>
      <c r="G43" s="72"/>
    </row>
    <row r="44" spans="1:7" x14ac:dyDescent="0.25">
      <c r="A44" s="77"/>
      <c r="B44" t="s">
        <v>156</v>
      </c>
      <c r="C44" s="47">
        <v>2.1666666666666665</v>
      </c>
      <c r="D44" s="47">
        <v>1</v>
      </c>
      <c r="E44" s="47">
        <v>2.1666666666666665</v>
      </c>
      <c r="F44" s="74"/>
      <c r="G44" s="72"/>
    </row>
    <row r="45" spans="1:7" x14ac:dyDescent="0.25">
      <c r="A45" s="77"/>
      <c r="B45" t="s">
        <v>157</v>
      </c>
      <c r="C45" s="47">
        <v>2.5</v>
      </c>
      <c r="D45" s="47">
        <v>1.25</v>
      </c>
      <c r="E45" s="47">
        <v>3.125</v>
      </c>
      <c r="F45" s="74"/>
      <c r="G45" s="72"/>
    </row>
    <row r="46" spans="1:7" x14ac:dyDescent="0.25">
      <c r="A46" s="77"/>
      <c r="B46" t="s">
        <v>158</v>
      </c>
      <c r="C46" s="47">
        <v>3</v>
      </c>
      <c r="D46">
        <v>1.25</v>
      </c>
      <c r="E46" s="47">
        <v>3.75</v>
      </c>
      <c r="F46" s="74"/>
      <c r="G46" s="72"/>
    </row>
    <row r="47" spans="1:7" x14ac:dyDescent="0.25">
      <c r="A47" s="77"/>
      <c r="B47" t="s">
        <v>159</v>
      </c>
      <c r="C47" s="47">
        <v>2.6666666666666665</v>
      </c>
      <c r="D47">
        <v>1.25</v>
      </c>
      <c r="E47" s="47">
        <v>3.333333333333333</v>
      </c>
      <c r="F47" s="74"/>
      <c r="G47" s="72"/>
    </row>
    <row r="48" spans="1:7" x14ac:dyDescent="0.25">
      <c r="A48" s="77"/>
      <c r="B48" t="s">
        <v>160</v>
      </c>
      <c r="C48">
        <v>1.3333333333333333</v>
      </c>
      <c r="D48" s="47">
        <v>1.25</v>
      </c>
      <c r="E48" s="47">
        <v>1.6666666666666665</v>
      </c>
      <c r="F48" s="74"/>
      <c r="G48" s="72"/>
    </row>
    <row r="49" spans="1:7" x14ac:dyDescent="0.25">
      <c r="A49" s="77"/>
      <c r="B49" t="s">
        <v>161</v>
      </c>
      <c r="C49" s="47">
        <v>3.3333333333333335</v>
      </c>
      <c r="D49" s="47">
        <v>1.75</v>
      </c>
      <c r="E49" s="47">
        <v>5.8333333333333339</v>
      </c>
      <c r="F49" s="74"/>
      <c r="G49" s="72"/>
    </row>
    <row r="50" spans="1:7" x14ac:dyDescent="0.25">
      <c r="A50" s="77"/>
      <c r="B50" t="s">
        <v>162</v>
      </c>
      <c r="C50" s="47">
        <v>2.6666666666666665</v>
      </c>
      <c r="D50">
        <v>0.75</v>
      </c>
      <c r="E50" s="47">
        <v>2</v>
      </c>
      <c r="F50" s="74"/>
      <c r="G50" s="72"/>
    </row>
    <row r="51" spans="1:7" x14ac:dyDescent="0.25">
      <c r="A51" s="77"/>
      <c r="B51" t="s">
        <v>130</v>
      </c>
      <c r="C51" s="47">
        <v>1.6666666666666667</v>
      </c>
      <c r="D51" s="47">
        <v>1</v>
      </c>
      <c r="E51" s="47">
        <v>1.6666666666666667</v>
      </c>
      <c r="F51" s="74"/>
      <c r="G51" s="72"/>
    </row>
    <row r="52" spans="1:7" x14ac:dyDescent="0.25">
      <c r="A52" s="77"/>
      <c r="B52" t="s">
        <v>163</v>
      </c>
      <c r="C52" s="47">
        <v>3.1666666666666665</v>
      </c>
      <c r="D52" s="47">
        <v>1.5</v>
      </c>
      <c r="E52" s="47">
        <v>4.75</v>
      </c>
      <c r="F52" s="74"/>
      <c r="G52" s="72"/>
    </row>
    <row r="53" spans="1:7" x14ac:dyDescent="0.25">
      <c r="A53" s="77"/>
      <c r="B53" t="s">
        <v>207</v>
      </c>
      <c r="C53">
        <v>2.8333333333333335</v>
      </c>
      <c r="D53">
        <v>1</v>
      </c>
      <c r="E53">
        <v>2.8333333333333335</v>
      </c>
      <c r="F53" s="74"/>
      <c r="G53" s="72"/>
    </row>
    <row r="54" spans="1:7" x14ac:dyDescent="0.25">
      <c r="A54" s="77"/>
      <c r="B54" t="s">
        <v>208</v>
      </c>
      <c r="C54">
        <v>2.6666666666666665</v>
      </c>
      <c r="D54">
        <v>1.25</v>
      </c>
      <c r="E54">
        <v>3.333333333333333</v>
      </c>
      <c r="F54" s="74"/>
      <c r="G54" s="72"/>
    </row>
    <row r="55" spans="1:7" x14ac:dyDescent="0.25">
      <c r="A55" s="77"/>
      <c r="B55" t="s">
        <v>209</v>
      </c>
      <c r="C55">
        <v>3.1666666666666665</v>
      </c>
      <c r="D55">
        <v>0.75</v>
      </c>
      <c r="E55">
        <v>2.375</v>
      </c>
      <c r="F55" s="74"/>
      <c r="G55" s="72"/>
    </row>
    <row r="56" spans="1:7" x14ac:dyDescent="0.25">
      <c r="A56" s="77"/>
      <c r="B56" t="s">
        <v>210</v>
      </c>
      <c r="C56">
        <v>2.5</v>
      </c>
      <c r="D56">
        <v>1</v>
      </c>
      <c r="E56">
        <v>2.5</v>
      </c>
      <c r="F56" s="74"/>
      <c r="G56" s="72"/>
    </row>
    <row r="57" spans="1:7" x14ac:dyDescent="0.25">
      <c r="A57" s="77"/>
      <c r="B57" t="s">
        <v>211</v>
      </c>
      <c r="C57">
        <v>2.5</v>
      </c>
      <c r="D57">
        <v>1</v>
      </c>
      <c r="E57">
        <v>2.5</v>
      </c>
      <c r="F57" s="74"/>
      <c r="G57" s="72"/>
    </row>
    <row r="58" spans="1:7" x14ac:dyDescent="0.25">
      <c r="A58" s="77"/>
      <c r="B58" t="s">
        <v>215</v>
      </c>
      <c r="C58">
        <v>3.1666666666666665</v>
      </c>
      <c r="D58">
        <v>1.5</v>
      </c>
      <c r="E58">
        <v>4.75</v>
      </c>
      <c r="F58" s="74"/>
      <c r="G58" s="72"/>
    </row>
    <row r="59" spans="1:7" x14ac:dyDescent="0.25">
      <c r="A59" s="77"/>
      <c r="B59" t="s">
        <v>219</v>
      </c>
      <c r="C59">
        <v>3.3333333333333335</v>
      </c>
      <c r="D59">
        <v>1.5</v>
      </c>
      <c r="E59">
        <v>5</v>
      </c>
      <c r="F59" s="74"/>
      <c r="G59" s="72"/>
    </row>
    <row r="60" spans="1:7" x14ac:dyDescent="0.25">
      <c r="A60" s="77"/>
      <c r="B60" t="s">
        <v>221</v>
      </c>
      <c r="C60">
        <v>1.8333333333333333</v>
      </c>
      <c r="D60">
        <v>2.5</v>
      </c>
      <c r="E60">
        <v>4.583333333333333</v>
      </c>
      <c r="F60" s="74"/>
      <c r="G60" s="72"/>
    </row>
    <row r="61" spans="1:7" x14ac:dyDescent="0.25">
      <c r="A61" s="77"/>
      <c r="B61" t="s">
        <v>225</v>
      </c>
      <c r="C61">
        <v>3.3333333333333335</v>
      </c>
      <c r="D61">
        <v>2.75</v>
      </c>
      <c r="E61">
        <v>9.1666666666666679</v>
      </c>
      <c r="F61" s="74"/>
      <c r="G61" s="72"/>
    </row>
    <row r="62" spans="1:7" x14ac:dyDescent="0.25">
      <c r="A62" s="77"/>
      <c r="B62" t="s">
        <v>228</v>
      </c>
      <c r="C62">
        <v>2.6666666666666665</v>
      </c>
      <c r="D62">
        <v>1.75</v>
      </c>
      <c r="E62">
        <v>4.6666666666666661</v>
      </c>
      <c r="F62" s="74"/>
      <c r="G62" s="72"/>
    </row>
    <row r="63" spans="1:7" x14ac:dyDescent="0.25">
      <c r="A63" s="77"/>
      <c r="B63" t="s">
        <v>231</v>
      </c>
      <c r="C63">
        <v>2.8333333333333335</v>
      </c>
      <c r="D63">
        <v>1.5</v>
      </c>
      <c r="E63">
        <v>4.25</v>
      </c>
      <c r="F63" s="74"/>
      <c r="G63" s="72"/>
    </row>
    <row r="64" spans="1:7" x14ac:dyDescent="0.25">
      <c r="A64" s="77"/>
      <c r="B64" t="s">
        <v>234</v>
      </c>
      <c r="C64">
        <v>3.3333333333333335</v>
      </c>
      <c r="D64">
        <v>1.25</v>
      </c>
      <c r="E64">
        <v>4.166666666666667</v>
      </c>
      <c r="F64" s="74"/>
      <c r="G64" s="72"/>
    </row>
    <row r="65" spans="1:7" x14ac:dyDescent="0.25">
      <c r="A65" s="77"/>
      <c r="B65" t="s">
        <v>237</v>
      </c>
      <c r="C65">
        <v>3</v>
      </c>
      <c r="D65">
        <v>1.25</v>
      </c>
      <c r="E65">
        <v>3.75</v>
      </c>
      <c r="F65" s="74"/>
      <c r="G65" s="72"/>
    </row>
    <row r="66" spans="1:7" x14ac:dyDescent="0.25">
      <c r="A66" s="77"/>
      <c r="B66" t="s">
        <v>239</v>
      </c>
      <c r="C66">
        <v>2.5</v>
      </c>
      <c r="D66">
        <v>1.25</v>
      </c>
      <c r="E66">
        <v>3.125</v>
      </c>
      <c r="F66" s="74"/>
      <c r="G66" s="72"/>
    </row>
    <row r="67" spans="1:7" x14ac:dyDescent="0.25">
      <c r="A67" s="77"/>
      <c r="B67" t="s">
        <v>242</v>
      </c>
      <c r="C67">
        <v>3</v>
      </c>
      <c r="D67">
        <v>1.25</v>
      </c>
      <c r="E67">
        <v>3.75</v>
      </c>
      <c r="F67" s="74"/>
      <c r="G67" s="72"/>
    </row>
    <row r="68" spans="1:7" x14ac:dyDescent="0.25">
      <c r="A68" s="77"/>
      <c r="B68" t="s">
        <v>245</v>
      </c>
      <c r="C68">
        <v>2.8333333333333335</v>
      </c>
      <c r="D68">
        <v>1.75</v>
      </c>
      <c r="E68">
        <v>4.9583333333333339</v>
      </c>
      <c r="F68" s="74"/>
      <c r="G68" s="72"/>
    </row>
    <row r="69" spans="1:7" x14ac:dyDescent="0.25">
      <c r="A69" s="77"/>
      <c r="B69" t="s">
        <v>248</v>
      </c>
      <c r="C69">
        <v>2.8333333333333335</v>
      </c>
      <c r="D69">
        <v>1.5</v>
      </c>
      <c r="E69">
        <v>4.25</v>
      </c>
      <c r="F69" s="74"/>
      <c r="G69" s="72"/>
    </row>
    <row r="70" spans="1:7" x14ac:dyDescent="0.25">
      <c r="A70" s="77"/>
      <c r="B70" t="s">
        <v>251</v>
      </c>
      <c r="C70">
        <v>2.6666666666666665</v>
      </c>
      <c r="D70">
        <v>1.25</v>
      </c>
      <c r="E70">
        <v>3.333333333333333</v>
      </c>
      <c r="F70" s="74"/>
      <c r="G70" s="72"/>
    </row>
    <row r="71" spans="1:7" x14ac:dyDescent="0.25">
      <c r="A71" s="77"/>
      <c r="B71" t="s">
        <v>254</v>
      </c>
      <c r="C71">
        <v>2.1666666666666665</v>
      </c>
      <c r="D71">
        <v>1.75</v>
      </c>
      <c r="E71">
        <v>3.7916666666666665</v>
      </c>
      <c r="F71" s="74"/>
      <c r="G71" s="72"/>
    </row>
    <row r="72" spans="1:7" x14ac:dyDescent="0.25">
      <c r="A72" s="77"/>
      <c r="B72" t="s">
        <v>257</v>
      </c>
      <c r="C72">
        <v>2.6666666666666665</v>
      </c>
      <c r="D72">
        <v>1.25</v>
      </c>
      <c r="E72">
        <v>3.333333333333333</v>
      </c>
      <c r="F72" s="74"/>
      <c r="G72" s="72"/>
    </row>
    <row r="73" spans="1:7" x14ac:dyDescent="0.25">
      <c r="A73" s="77"/>
      <c r="B73" t="s">
        <v>260</v>
      </c>
      <c r="C73">
        <v>2.6666666666666665</v>
      </c>
      <c r="D73">
        <v>1.25</v>
      </c>
      <c r="E73">
        <v>3.333333333333333</v>
      </c>
      <c r="F73" s="74"/>
      <c r="G73" s="72"/>
    </row>
    <row r="74" spans="1:7" x14ac:dyDescent="0.25">
      <c r="A74" s="77"/>
      <c r="B74" t="s">
        <v>262</v>
      </c>
      <c r="C74">
        <v>2.6666666666666665</v>
      </c>
      <c r="D74">
        <v>1.5</v>
      </c>
      <c r="E74">
        <v>4</v>
      </c>
      <c r="F74" s="74"/>
      <c r="G74" s="72"/>
    </row>
    <row r="75" spans="1:7" x14ac:dyDescent="0.25">
      <c r="A75" s="77"/>
      <c r="B75" t="s">
        <v>265</v>
      </c>
      <c r="C75">
        <v>2.6666666666666665</v>
      </c>
      <c r="D75">
        <v>1.5</v>
      </c>
      <c r="E75">
        <v>4</v>
      </c>
      <c r="F75" s="74"/>
      <c r="G75" s="72"/>
    </row>
    <row r="76" spans="1:7" x14ac:dyDescent="0.25">
      <c r="A76" s="77"/>
      <c r="B76" t="s">
        <v>267</v>
      </c>
      <c r="C76">
        <v>2.6666666666666665</v>
      </c>
      <c r="D76">
        <v>1.5</v>
      </c>
      <c r="E76">
        <v>4</v>
      </c>
      <c r="F76" s="74"/>
      <c r="G76" s="72"/>
    </row>
    <row r="77" spans="1:7" x14ac:dyDescent="0.25">
      <c r="A77" s="77"/>
      <c r="B77" t="s">
        <v>268</v>
      </c>
      <c r="C77">
        <v>2.5</v>
      </c>
      <c r="D77">
        <v>1.5</v>
      </c>
      <c r="E77">
        <v>3.75</v>
      </c>
      <c r="F77" s="74"/>
      <c r="G77" s="72"/>
    </row>
    <row r="78" spans="1:7" x14ac:dyDescent="0.25">
      <c r="A78" s="77"/>
      <c r="B78" t="s">
        <v>270</v>
      </c>
      <c r="C78">
        <v>2.6666666666666665</v>
      </c>
      <c r="D78">
        <v>1.75</v>
      </c>
      <c r="E78">
        <v>4.6666666666666661</v>
      </c>
      <c r="F78" s="74"/>
      <c r="G78" s="72"/>
    </row>
    <row r="79" spans="1:7" x14ac:dyDescent="0.25">
      <c r="A79" s="77"/>
      <c r="B79" t="s">
        <v>273</v>
      </c>
      <c r="C79">
        <v>2.3333333333333335</v>
      </c>
      <c r="D79">
        <v>1.75</v>
      </c>
      <c r="E79">
        <v>4.0833333333333339</v>
      </c>
      <c r="F79" s="74"/>
      <c r="G79" s="72"/>
    </row>
    <row r="80" spans="1:7" x14ac:dyDescent="0.25">
      <c r="A80" s="77"/>
      <c r="B80" t="s">
        <v>275</v>
      </c>
      <c r="C80">
        <v>3.6666666666666665</v>
      </c>
      <c r="D80">
        <v>1.25</v>
      </c>
      <c r="E80">
        <v>4.583333333333333</v>
      </c>
      <c r="F80" s="74"/>
      <c r="G80" s="72"/>
    </row>
    <row r="81" spans="1:7" x14ac:dyDescent="0.25">
      <c r="A81" s="77"/>
      <c r="B81" t="s">
        <v>278</v>
      </c>
      <c r="C81">
        <v>3.1666666666666665</v>
      </c>
      <c r="D81">
        <v>1.75</v>
      </c>
      <c r="E81">
        <v>5.5416666666666661</v>
      </c>
      <c r="F81" s="74"/>
      <c r="G81" s="72"/>
    </row>
    <row r="82" spans="1:7" x14ac:dyDescent="0.25">
      <c r="A82" s="77"/>
      <c r="B82" t="s">
        <v>281</v>
      </c>
      <c r="C82">
        <v>2.5</v>
      </c>
      <c r="D82">
        <v>1.5</v>
      </c>
      <c r="E82">
        <v>3.75</v>
      </c>
      <c r="F82" s="74"/>
      <c r="G82" s="72"/>
    </row>
    <row r="83" spans="1:7" x14ac:dyDescent="0.25">
      <c r="A83" s="77"/>
      <c r="B83" t="s">
        <v>284</v>
      </c>
      <c r="C83">
        <v>2.8333333333333335</v>
      </c>
      <c r="D83">
        <v>1.25</v>
      </c>
      <c r="E83">
        <v>3.54</v>
      </c>
      <c r="F83" s="74"/>
      <c r="G83" s="72"/>
    </row>
    <row r="84" spans="1:7" x14ac:dyDescent="0.25">
      <c r="A84" s="77"/>
      <c r="B84" t="s">
        <v>288</v>
      </c>
      <c r="C84">
        <v>2.5</v>
      </c>
      <c r="D84">
        <v>1.25</v>
      </c>
      <c r="E84">
        <v>3.125</v>
      </c>
      <c r="F84" s="74"/>
      <c r="G84" s="72"/>
    </row>
    <row r="85" spans="1:7" x14ac:dyDescent="0.25">
      <c r="A85" s="77"/>
      <c r="B85" t="s">
        <v>291</v>
      </c>
      <c r="C85">
        <v>2.5</v>
      </c>
      <c r="D85">
        <v>1</v>
      </c>
      <c r="E85">
        <v>2.5</v>
      </c>
      <c r="F85" s="74"/>
      <c r="G85" s="72"/>
    </row>
    <row r="86" spans="1:7" x14ac:dyDescent="0.25">
      <c r="A86" s="77"/>
      <c r="B86" t="s">
        <v>294</v>
      </c>
      <c r="C86">
        <v>2</v>
      </c>
      <c r="D86">
        <v>1.25</v>
      </c>
      <c r="E86">
        <v>2.5</v>
      </c>
      <c r="F86" s="74"/>
      <c r="G86" s="72"/>
    </row>
    <row r="87" spans="1:7" x14ac:dyDescent="0.25">
      <c r="A87" s="77"/>
      <c r="B87" t="s">
        <v>297</v>
      </c>
      <c r="C87">
        <v>2.1666666666666665</v>
      </c>
      <c r="D87">
        <v>1.25</v>
      </c>
      <c r="E87">
        <v>2.708333333333333</v>
      </c>
      <c r="F87" s="74"/>
      <c r="G87" s="72"/>
    </row>
    <row r="88" spans="1:7" x14ac:dyDescent="0.25">
      <c r="A88" s="77"/>
      <c r="B88" t="s">
        <v>300</v>
      </c>
      <c r="C88">
        <v>2.1666666666666665</v>
      </c>
      <c r="D88">
        <v>1.5</v>
      </c>
      <c r="E88">
        <v>3.25</v>
      </c>
      <c r="F88" s="74"/>
      <c r="G88" s="72"/>
    </row>
    <row r="89" spans="1:7" x14ac:dyDescent="0.25">
      <c r="A89" s="77"/>
      <c r="B89" t="s">
        <v>302</v>
      </c>
      <c r="C89">
        <v>2.1666666666666665</v>
      </c>
      <c r="D89">
        <v>1.25</v>
      </c>
      <c r="E89">
        <v>2.708333333333333</v>
      </c>
      <c r="F89" s="74"/>
      <c r="G89" s="72"/>
    </row>
    <row r="90" spans="1:7" x14ac:dyDescent="0.25">
      <c r="A90" s="77"/>
      <c r="B90" t="s">
        <v>331</v>
      </c>
      <c r="C90">
        <v>3</v>
      </c>
      <c r="D90">
        <v>1.25</v>
      </c>
      <c r="E90">
        <v>3.75</v>
      </c>
      <c r="F90" s="74"/>
      <c r="G90" s="72"/>
    </row>
    <row r="91" spans="1:7" x14ac:dyDescent="0.25">
      <c r="A91" s="77"/>
      <c r="B91" t="s">
        <v>332</v>
      </c>
      <c r="C91">
        <v>2.6666666666666665</v>
      </c>
      <c r="D91">
        <v>2.75</v>
      </c>
      <c r="E91">
        <v>7.333333333333333</v>
      </c>
      <c r="F91" s="74"/>
      <c r="G91" s="72"/>
    </row>
    <row r="92" spans="1:7" x14ac:dyDescent="0.25">
      <c r="A92" s="77"/>
      <c r="C92"/>
      <c r="D92"/>
      <c r="E92"/>
      <c r="F92" s="74"/>
      <c r="G92" s="72"/>
    </row>
    <row r="93" spans="1:7" x14ac:dyDescent="0.25">
      <c r="A93" s="77"/>
      <c r="C93"/>
      <c r="D93"/>
      <c r="E93"/>
      <c r="F93" s="74"/>
      <c r="G93" s="72"/>
    </row>
    <row r="94" spans="1:7" x14ac:dyDescent="0.25">
      <c r="A94" s="77"/>
      <c r="C94"/>
      <c r="D94"/>
      <c r="E94"/>
      <c r="F94" s="74"/>
      <c r="G94" s="72"/>
    </row>
    <row r="95" spans="1:7" x14ac:dyDescent="0.25">
      <c r="A95" s="77"/>
      <c r="C95"/>
      <c r="D95"/>
      <c r="E95"/>
      <c r="F95" s="74"/>
      <c r="G95" s="72"/>
    </row>
    <row r="96" spans="1:7" x14ac:dyDescent="0.25">
      <c r="A96" s="77"/>
      <c r="B96" s="72"/>
      <c r="C96" s="73"/>
      <c r="D96" s="73"/>
      <c r="E96" s="73"/>
      <c r="F96" s="74"/>
      <c r="G96" s="72"/>
    </row>
    <row r="97" spans="1:7" x14ac:dyDescent="0.25">
      <c r="A97" s="77"/>
      <c r="B97" s="72"/>
      <c r="C97" s="73"/>
      <c r="D97" s="73"/>
      <c r="E97" s="73"/>
      <c r="F97" s="74"/>
      <c r="G97" s="72"/>
    </row>
    <row r="98" spans="1:7" x14ac:dyDescent="0.25">
      <c r="A98" s="77"/>
      <c r="B98" s="72"/>
      <c r="C98" s="73"/>
      <c r="D98" s="73"/>
      <c r="E98" s="73"/>
      <c r="F98" s="74"/>
      <c r="G98" s="72"/>
    </row>
    <row r="99" spans="1:7" x14ac:dyDescent="0.25">
      <c r="A99" s="77"/>
      <c r="B99" s="72"/>
      <c r="C99" s="73"/>
      <c r="D99" s="73"/>
      <c r="E99" s="73"/>
      <c r="F99" s="74"/>
      <c r="G99" s="72"/>
    </row>
    <row r="100" spans="1:7" x14ac:dyDescent="0.25">
      <c r="C100" s="47"/>
      <c r="D100" s="47"/>
      <c r="E100" s="47"/>
    </row>
    <row r="101" spans="1:7" x14ac:dyDescent="0.25">
      <c r="C101" s="47"/>
      <c r="D101" s="47"/>
      <c r="E101" s="47"/>
    </row>
    <row r="102" spans="1:7" x14ac:dyDescent="0.25">
      <c r="C102" s="47"/>
      <c r="D102" s="47"/>
      <c r="E102" s="47"/>
    </row>
    <row r="103" spans="1:7" x14ac:dyDescent="0.25">
      <c r="C103" s="47"/>
      <c r="D103" s="47"/>
      <c r="E103" s="47"/>
    </row>
    <row r="104" spans="1:7" x14ac:dyDescent="0.25">
      <c r="C104" s="47"/>
      <c r="D104" s="47"/>
      <c r="E104" s="47"/>
    </row>
    <row r="105" spans="1:7" x14ac:dyDescent="0.25">
      <c r="C105" s="47"/>
      <c r="D105" s="47"/>
      <c r="E105" s="47"/>
    </row>
    <row r="106" spans="1:7" x14ac:dyDescent="0.25">
      <c r="C106" s="47"/>
      <c r="D106" s="47"/>
      <c r="E106" s="47"/>
    </row>
    <row r="107" spans="1:7" x14ac:dyDescent="0.25">
      <c r="C107" s="47"/>
      <c r="D107" s="47"/>
      <c r="E107" s="47"/>
    </row>
    <row r="108" spans="1:7" x14ac:dyDescent="0.25">
      <c r="C108" s="47"/>
      <c r="D108" s="47"/>
      <c r="E108" s="47"/>
    </row>
    <row r="109" spans="1:7" x14ac:dyDescent="0.25">
      <c r="C109" s="47"/>
      <c r="D109" s="47"/>
      <c r="E109" s="47"/>
    </row>
    <row r="110" spans="1:7" x14ac:dyDescent="0.25">
      <c r="C110" s="47"/>
      <c r="D110" s="47"/>
      <c r="E110" s="47"/>
    </row>
    <row r="111" spans="1:7" x14ac:dyDescent="0.25">
      <c r="C111" s="47"/>
      <c r="D111" s="47"/>
      <c r="E111" s="47"/>
    </row>
    <row r="112" spans="1:7" x14ac:dyDescent="0.25">
      <c r="C112" s="47"/>
      <c r="D112" s="47"/>
      <c r="E112" s="47"/>
    </row>
    <row r="113" spans="3:5" x14ac:dyDescent="0.25">
      <c r="C113" s="47"/>
      <c r="D113" s="47"/>
      <c r="E113" s="47"/>
    </row>
    <row r="114" spans="3:5" x14ac:dyDescent="0.25">
      <c r="C114" s="47"/>
      <c r="D114" s="47"/>
      <c r="E114" s="47"/>
    </row>
    <row r="115" spans="3:5" x14ac:dyDescent="0.25">
      <c r="C115" s="47"/>
      <c r="D115" s="47"/>
      <c r="E115" s="47"/>
    </row>
    <row r="116" spans="3:5" x14ac:dyDescent="0.25">
      <c r="C116" s="47"/>
      <c r="D116" s="47"/>
      <c r="E116" s="47"/>
    </row>
    <row r="117" spans="3:5" x14ac:dyDescent="0.25">
      <c r="C117" s="47"/>
      <c r="D117" s="47"/>
      <c r="E117" s="47"/>
    </row>
    <row r="118" spans="3:5" x14ac:dyDescent="0.25">
      <c r="C118" s="47"/>
      <c r="D118" s="47"/>
      <c r="E118" s="47"/>
    </row>
    <row r="119" spans="3:5" x14ac:dyDescent="0.25">
      <c r="C119" s="47"/>
      <c r="D119" s="47"/>
      <c r="E119" s="47"/>
    </row>
    <row r="120" spans="3:5" x14ac:dyDescent="0.25">
      <c r="C120" s="47"/>
      <c r="D120" s="47"/>
      <c r="E120" s="47"/>
    </row>
    <row r="121" spans="3:5" x14ac:dyDescent="0.25">
      <c r="C121" s="47"/>
      <c r="D121" s="47"/>
      <c r="E121" s="47"/>
    </row>
    <row r="122" spans="3:5" x14ac:dyDescent="0.25">
      <c r="C122" s="47"/>
      <c r="D122" s="47"/>
      <c r="E122" s="47"/>
    </row>
    <row r="123" spans="3:5" x14ac:dyDescent="0.25">
      <c r="C123" s="47"/>
      <c r="D123" s="47"/>
      <c r="E123" s="47"/>
    </row>
    <row r="124" spans="3:5" x14ac:dyDescent="0.25">
      <c r="C124" s="47"/>
      <c r="D124" s="47"/>
      <c r="E124" s="47"/>
    </row>
    <row r="125" spans="3:5" x14ac:dyDescent="0.25">
      <c r="C125" s="47"/>
      <c r="D125" s="47"/>
      <c r="E125" s="47"/>
    </row>
    <row r="126" spans="3:5" x14ac:dyDescent="0.25">
      <c r="C126" s="47"/>
      <c r="D126" s="47"/>
      <c r="E126" s="47"/>
    </row>
    <row r="127" spans="3:5" x14ac:dyDescent="0.25">
      <c r="C127" s="47"/>
      <c r="D127" s="47"/>
      <c r="E127" s="47"/>
    </row>
    <row r="128" spans="3:5" x14ac:dyDescent="0.25">
      <c r="C128" s="47"/>
      <c r="D128" s="47"/>
      <c r="E128" s="47"/>
    </row>
    <row r="129" spans="3:5" x14ac:dyDescent="0.25">
      <c r="C129" s="47"/>
      <c r="D129" s="47"/>
      <c r="E129" s="47"/>
    </row>
    <row r="130" spans="3:5" x14ac:dyDescent="0.25">
      <c r="C130" s="47"/>
      <c r="D130" s="47"/>
      <c r="E130" s="47"/>
    </row>
    <row r="131" spans="3:5" x14ac:dyDescent="0.25">
      <c r="C131" s="47"/>
      <c r="D131" s="47"/>
      <c r="E131" s="47"/>
    </row>
    <row r="132" spans="3:5" x14ac:dyDescent="0.25">
      <c r="C132" s="47"/>
      <c r="D132" s="47"/>
      <c r="E132" s="47"/>
    </row>
    <row r="133" spans="3:5" x14ac:dyDescent="0.25">
      <c r="C133" s="47"/>
      <c r="D133" s="47"/>
      <c r="E133" s="47"/>
    </row>
    <row r="134" spans="3:5" x14ac:dyDescent="0.25">
      <c r="C134" s="47"/>
      <c r="D134" s="47"/>
      <c r="E134" s="47"/>
    </row>
    <row r="135" spans="3:5" x14ac:dyDescent="0.25">
      <c r="C135" s="47"/>
      <c r="D135" s="47"/>
      <c r="E135" s="47"/>
    </row>
    <row r="136" spans="3:5" x14ac:dyDescent="0.25">
      <c r="C136" s="47"/>
      <c r="D136" s="47"/>
      <c r="E136" s="47"/>
    </row>
    <row r="137" spans="3:5" x14ac:dyDescent="0.25">
      <c r="C137" s="47"/>
      <c r="D137" s="47"/>
      <c r="E137" s="47"/>
    </row>
    <row r="138" spans="3:5" x14ac:dyDescent="0.25">
      <c r="C138" s="47"/>
      <c r="D138" s="47"/>
      <c r="E138" s="47"/>
    </row>
    <row r="139" spans="3:5" x14ac:dyDescent="0.25">
      <c r="C139" s="47"/>
      <c r="D139" s="47"/>
      <c r="E139" s="47"/>
    </row>
    <row r="140" spans="3:5" x14ac:dyDescent="0.25">
      <c r="C140" s="47"/>
      <c r="D140" s="47"/>
      <c r="E140" s="47"/>
    </row>
    <row r="141" spans="3:5" x14ac:dyDescent="0.25">
      <c r="C141" s="47"/>
      <c r="D141" s="47"/>
      <c r="E141" s="47"/>
    </row>
    <row r="142" spans="3:5" x14ac:dyDescent="0.25">
      <c r="C142" s="47"/>
      <c r="D142" s="47"/>
      <c r="E142" s="47"/>
    </row>
    <row r="143" spans="3:5" x14ac:dyDescent="0.25">
      <c r="C143" s="47"/>
      <c r="D143" s="47"/>
      <c r="E143" s="47"/>
    </row>
    <row r="144" spans="3:5" x14ac:dyDescent="0.25">
      <c r="C144" s="47"/>
      <c r="D144" s="47"/>
      <c r="E144" s="47"/>
    </row>
    <row r="145" spans="3:5" x14ac:dyDescent="0.25">
      <c r="C145" s="47"/>
      <c r="D145" s="47"/>
      <c r="E145" s="47"/>
    </row>
    <row r="146" spans="3:5" x14ac:dyDescent="0.25">
      <c r="C146" s="47"/>
      <c r="D146" s="47"/>
      <c r="E146" s="47"/>
    </row>
    <row r="147" spans="3:5" x14ac:dyDescent="0.25">
      <c r="C147" s="47"/>
      <c r="D147" s="47"/>
      <c r="E147" s="47"/>
    </row>
    <row r="148" spans="3:5" x14ac:dyDescent="0.25">
      <c r="C148" s="47"/>
      <c r="D148" s="47"/>
      <c r="E148" s="47"/>
    </row>
    <row r="149" spans="3:5" x14ac:dyDescent="0.25">
      <c r="C149" s="47"/>
      <c r="D149" s="47"/>
      <c r="E149" s="47"/>
    </row>
    <row r="150" spans="3:5" x14ac:dyDescent="0.25">
      <c r="C150" s="47"/>
      <c r="D150" s="47"/>
      <c r="E150" s="47"/>
    </row>
    <row r="151" spans="3:5" x14ac:dyDescent="0.25">
      <c r="C151" s="47"/>
      <c r="D151" s="47"/>
      <c r="E151" s="47"/>
    </row>
    <row r="152" spans="3:5" x14ac:dyDescent="0.25">
      <c r="C152" s="47"/>
      <c r="D152" s="47"/>
      <c r="E152" s="47"/>
    </row>
    <row r="153" spans="3:5" x14ac:dyDescent="0.25">
      <c r="C153" s="47"/>
      <c r="D153" s="47"/>
      <c r="E153" s="47"/>
    </row>
    <row r="154" spans="3:5" x14ac:dyDescent="0.25">
      <c r="C154" s="47"/>
      <c r="D154" s="47"/>
      <c r="E154" s="47"/>
    </row>
    <row r="155" spans="3:5" x14ac:dyDescent="0.25">
      <c r="C155" s="47"/>
      <c r="D155" s="47"/>
      <c r="E155" s="47"/>
    </row>
    <row r="156" spans="3:5" x14ac:dyDescent="0.25">
      <c r="C156" s="47"/>
      <c r="D156" s="47"/>
      <c r="E156" s="47"/>
    </row>
    <row r="157" spans="3:5" x14ac:dyDescent="0.25">
      <c r="C157" s="47"/>
      <c r="D157" s="47"/>
      <c r="E157" s="47"/>
    </row>
    <row r="158" spans="3:5" x14ac:dyDescent="0.25">
      <c r="C158" s="47"/>
      <c r="D158" s="47"/>
      <c r="E158" s="47"/>
    </row>
    <row r="159" spans="3:5" x14ac:dyDescent="0.25">
      <c r="C159" s="47"/>
      <c r="D159" s="47"/>
      <c r="E159" s="47"/>
    </row>
    <row r="160" spans="3:5" x14ac:dyDescent="0.25">
      <c r="C160" s="47"/>
      <c r="D160" s="47"/>
      <c r="E160" s="47"/>
    </row>
    <row r="161" spans="3:5" x14ac:dyDescent="0.25">
      <c r="C161" s="47"/>
      <c r="D161" s="47"/>
      <c r="E161" s="47"/>
    </row>
    <row r="162" spans="3:5" x14ac:dyDescent="0.25">
      <c r="C162" s="47"/>
      <c r="D162" s="47"/>
      <c r="E162" s="47"/>
    </row>
    <row r="163" spans="3:5" x14ac:dyDescent="0.25">
      <c r="C163" s="47"/>
      <c r="D163" s="47"/>
      <c r="E163" s="47"/>
    </row>
    <row r="164" spans="3:5" x14ac:dyDescent="0.25">
      <c r="C164" s="47"/>
      <c r="D164" s="47"/>
      <c r="E164" s="47"/>
    </row>
    <row r="165" spans="3:5" x14ac:dyDescent="0.25">
      <c r="C165" s="47"/>
      <c r="D165" s="47"/>
      <c r="E165" s="47"/>
    </row>
    <row r="166" spans="3:5" x14ac:dyDescent="0.25">
      <c r="C166" s="47"/>
      <c r="D166" s="47"/>
      <c r="E166" s="47"/>
    </row>
    <row r="167" spans="3:5" x14ac:dyDescent="0.25">
      <c r="C167" s="47"/>
      <c r="D167" s="47"/>
      <c r="E167" s="47"/>
    </row>
    <row r="168" spans="3:5" x14ac:dyDescent="0.25">
      <c r="C168" s="47"/>
      <c r="D168" s="47"/>
      <c r="E168" s="47"/>
    </row>
    <row r="169" spans="3:5" x14ac:dyDescent="0.25">
      <c r="C169" s="47"/>
      <c r="D169" s="47"/>
      <c r="E169" s="47"/>
    </row>
    <row r="170" spans="3:5" x14ac:dyDescent="0.25">
      <c r="C170" s="47"/>
      <c r="D170" s="47"/>
      <c r="E170" s="47"/>
    </row>
    <row r="171" spans="3:5" x14ac:dyDescent="0.25">
      <c r="C171" s="47"/>
      <c r="D171" s="47"/>
      <c r="E171" s="47"/>
    </row>
    <row r="172" spans="3:5" x14ac:dyDescent="0.25">
      <c r="C172" s="47"/>
      <c r="D172" s="47"/>
      <c r="E172" s="47"/>
    </row>
    <row r="173" spans="3:5" x14ac:dyDescent="0.25">
      <c r="C173" s="47"/>
      <c r="D173" s="47"/>
      <c r="E173" s="47"/>
    </row>
    <row r="174" spans="3:5" x14ac:dyDescent="0.25">
      <c r="C174" s="47"/>
      <c r="D174" s="47"/>
      <c r="E174" s="47"/>
    </row>
    <row r="175" spans="3:5" x14ac:dyDescent="0.25">
      <c r="C175" s="47"/>
      <c r="D175" s="47"/>
      <c r="E175" s="47"/>
    </row>
    <row r="176" spans="3:5" x14ac:dyDescent="0.25">
      <c r="C176" s="47"/>
      <c r="D176" s="47"/>
      <c r="E176" s="47"/>
    </row>
    <row r="177" spans="3:5" x14ac:dyDescent="0.25">
      <c r="C177" s="47"/>
      <c r="D177" s="47"/>
      <c r="E177" s="47"/>
    </row>
    <row r="178" spans="3:5" x14ac:dyDescent="0.25">
      <c r="C178" s="47"/>
      <c r="D178" s="47"/>
      <c r="E178" s="47"/>
    </row>
    <row r="179" spans="3:5" x14ac:dyDescent="0.25">
      <c r="C179" s="47"/>
      <c r="D179" s="47"/>
      <c r="E179" s="47"/>
    </row>
    <row r="180" spans="3:5" x14ac:dyDescent="0.25">
      <c r="C180" s="47"/>
      <c r="D180" s="47"/>
      <c r="E180" s="47"/>
    </row>
    <row r="181" spans="3:5" x14ac:dyDescent="0.25">
      <c r="C181" s="47"/>
      <c r="D181" s="47"/>
      <c r="E181" s="47"/>
    </row>
    <row r="182" spans="3:5" x14ac:dyDescent="0.25">
      <c r="C182" s="47"/>
      <c r="D182" s="47"/>
      <c r="E182" s="47"/>
    </row>
    <row r="183" spans="3:5" x14ac:dyDescent="0.25">
      <c r="C183" s="47"/>
      <c r="D183" s="47"/>
      <c r="E183" s="47"/>
    </row>
    <row r="184" spans="3:5" x14ac:dyDescent="0.25">
      <c r="C184" s="47"/>
      <c r="D184" s="47"/>
      <c r="E184" s="47"/>
    </row>
    <row r="185" spans="3:5" x14ac:dyDescent="0.25">
      <c r="C185" s="47"/>
      <c r="D185" s="47"/>
      <c r="E185" s="47"/>
    </row>
    <row r="186" spans="3:5" x14ac:dyDescent="0.25">
      <c r="C186" s="47"/>
      <c r="D186" s="47"/>
      <c r="E186" s="47"/>
    </row>
    <row r="187" spans="3:5" x14ac:dyDescent="0.25">
      <c r="C187" s="47"/>
      <c r="D187" s="47"/>
      <c r="E187" s="47"/>
    </row>
    <row r="188" spans="3:5" x14ac:dyDescent="0.25">
      <c r="C188" s="47"/>
      <c r="D188" s="47"/>
      <c r="E188" s="47"/>
    </row>
    <row r="189" spans="3:5" x14ac:dyDescent="0.25">
      <c r="C189" s="47"/>
      <c r="D189" s="47"/>
      <c r="E189" s="47"/>
    </row>
    <row r="190" spans="3:5" x14ac:dyDescent="0.25">
      <c r="C190" s="47"/>
      <c r="D190" s="47"/>
      <c r="E190" s="47"/>
    </row>
    <row r="191" spans="3:5" x14ac:dyDescent="0.25">
      <c r="C191" s="47"/>
      <c r="D191" s="47"/>
      <c r="E191" s="47"/>
    </row>
    <row r="192" spans="3:5" x14ac:dyDescent="0.25">
      <c r="C192" s="47"/>
      <c r="D192" s="47"/>
      <c r="E192" s="47"/>
    </row>
    <row r="193" spans="3:5" x14ac:dyDescent="0.25">
      <c r="C193" s="47"/>
      <c r="D193" s="47"/>
      <c r="E193" s="47"/>
    </row>
    <row r="194" spans="3:5" x14ac:dyDescent="0.25">
      <c r="C194" s="47"/>
      <c r="D194" s="47"/>
      <c r="E194" s="47"/>
    </row>
    <row r="195" spans="3:5" x14ac:dyDescent="0.25">
      <c r="C195" s="47"/>
      <c r="D195" s="47"/>
      <c r="E195" s="47"/>
    </row>
    <row r="196" spans="3:5" x14ac:dyDescent="0.25">
      <c r="C196" s="47"/>
      <c r="D196" s="47"/>
      <c r="E196" s="47"/>
    </row>
    <row r="197" spans="3:5" x14ac:dyDescent="0.25">
      <c r="C197" s="47"/>
      <c r="D197" s="47"/>
      <c r="E197" s="47"/>
    </row>
    <row r="198" spans="3:5" x14ac:dyDescent="0.25">
      <c r="C198" s="47"/>
      <c r="D198" s="47"/>
      <c r="E198" s="47"/>
    </row>
    <row r="199" spans="3:5" x14ac:dyDescent="0.25">
      <c r="C199" s="47"/>
      <c r="D199" s="47"/>
      <c r="E199" s="47"/>
    </row>
    <row r="200" spans="3:5" x14ac:dyDescent="0.25">
      <c r="C200" s="47"/>
      <c r="D200" s="47"/>
      <c r="E200" s="47"/>
    </row>
    <row r="201" spans="3:5" x14ac:dyDescent="0.25">
      <c r="C201" s="47"/>
      <c r="D201" s="47"/>
      <c r="E201" s="47"/>
    </row>
    <row r="202" spans="3:5" x14ac:dyDescent="0.25">
      <c r="C202" s="47"/>
      <c r="D202" s="47"/>
      <c r="E202" s="47"/>
    </row>
    <row r="203" spans="3:5" x14ac:dyDescent="0.25">
      <c r="C203" s="47"/>
      <c r="D203" s="47"/>
      <c r="E203" s="47"/>
    </row>
    <row r="204" spans="3:5" x14ac:dyDescent="0.25">
      <c r="C204" s="47"/>
      <c r="D204" s="47"/>
      <c r="E204" s="47"/>
    </row>
    <row r="205" spans="3:5" x14ac:dyDescent="0.25">
      <c r="C205" s="47"/>
      <c r="D205" s="47"/>
      <c r="E205" s="47"/>
    </row>
    <row r="206" spans="3:5" x14ac:dyDescent="0.25">
      <c r="C206" s="47"/>
      <c r="D206" s="47"/>
      <c r="E206" s="47"/>
    </row>
    <row r="207" spans="3:5" x14ac:dyDescent="0.25">
      <c r="C207" s="47"/>
      <c r="D207" s="47"/>
      <c r="E207" s="47"/>
    </row>
    <row r="208" spans="3:5" x14ac:dyDescent="0.25">
      <c r="C208" s="47"/>
      <c r="D208" s="47"/>
      <c r="E208" s="47"/>
    </row>
    <row r="209" spans="3:5" x14ac:dyDescent="0.25">
      <c r="C209" s="47"/>
      <c r="D209" s="47"/>
      <c r="E209" s="47"/>
    </row>
    <row r="210" spans="3:5" x14ac:dyDescent="0.25">
      <c r="C210" s="47"/>
      <c r="D210" s="47"/>
      <c r="E210" s="47"/>
    </row>
    <row r="211" spans="3:5" x14ac:dyDescent="0.25">
      <c r="C211" s="47"/>
      <c r="D211" s="47"/>
      <c r="E211" s="47"/>
    </row>
    <row r="212" spans="3:5" x14ac:dyDescent="0.25">
      <c r="C212" s="47"/>
      <c r="D212" s="47"/>
      <c r="E212" s="47"/>
    </row>
    <row r="213" spans="3:5" x14ac:dyDescent="0.25">
      <c r="C213" s="47"/>
      <c r="D213" s="47"/>
      <c r="E213" s="47"/>
    </row>
    <row r="214" spans="3:5" x14ac:dyDescent="0.25">
      <c r="C214" s="47"/>
      <c r="D214" s="47"/>
      <c r="E214" s="47"/>
    </row>
    <row r="215" spans="3:5" x14ac:dyDescent="0.25">
      <c r="C215" s="47"/>
      <c r="D215" s="47"/>
      <c r="E215" s="47"/>
    </row>
  </sheetData>
  <sheetProtection pivotTables="0"/>
  <autoFilter ref="A13:H13"/>
  <mergeCells count="5">
    <mergeCell ref="A10:F10"/>
    <mergeCell ref="A11:F11"/>
    <mergeCell ref="A1:F1"/>
    <mergeCell ref="A2:F2"/>
    <mergeCell ref="A4:F4"/>
  </mergeCells>
  <conditionalFormatting sqref="E13:E67">
    <cfRule type="cellIs" dxfId="1497" priority="2" operator="between">
      <formula>17</formula>
      <formula>25</formula>
    </cfRule>
    <cfRule type="cellIs" dxfId="1496" priority="3" operator="between">
      <formula>9</formula>
      <formula>16</formula>
    </cfRule>
    <cfRule type="cellIs" dxfId="1495" priority="4" operator="between">
      <formula>0.2</formula>
      <formula>8</formula>
    </cfRule>
  </conditionalFormatting>
  <hyperlinks>
    <hyperlink ref="H2" location="'Indice Schede'!A1" display="Torna all'indice"/>
    <hyperlink ref="H4" location="'Misure riduzione del rischio'!A1" display="Vai alle Misure riduzione rischio"/>
  </hyperlinks>
  <pageMargins left="0.7" right="0.7" top="0.75" bottom="0.75" header="0.3" footer="0.3"/>
  <pageSetup paperSize="9" scale="55" fitToHeight="0"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Schede'!B28,"non utilizzata")</f>
        <v>17</v>
      </c>
      <c r="D2" s="102" t="s">
        <v>74</v>
      </c>
      <c r="E2" s="103"/>
      <c r="F2" s="66" t="s">
        <v>30</v>
      </c>
      <c r="H2" t="s">
        <v>30</v>
      </c>
    </row>
    <row r="3" spans="1:8" ht="45" customHeight="1" thickBot="1" x14ac:dyDescent="0.3">
      <c r="A3" s="109" t="s">
        <v>12</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40</v>
      </c>
      <c r="G7" s="8" t="s">
        <v>39</v>
      </c>
      <c r="H7">
        <v>2</v>
      </c>
    </row>
    <row r="8" spans="1:8" ht="30" customHeight="1" thickBot="1" x14ac:dyDescent="0.3">
      <c r="A8" s="23" t="s">
        <v>43</v>
      </c>
      <c r="B8" s="22">
        <f>VLOOKUP(B7,G5:H10,2,FALSE)</f>
        <v>3</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65</v>
      </c>
      <c r="G22" s="7" t="s">
        <v>71</v>
      </c>
      <c r="H22" t="s">
        <v>70</v>
      </c>
    </row>
    <row r="23" spans="1:8" ht="30" customHeight="1" thickBot="1" x14ac:dyDescent="0.3">
      <c r="A23" s="15" t="s">
        <v>43</v>
      </c>
      <c r="B23" s="30">
        <f>VLOOKUP(B22,G31:H36,2,FALSE)</f>
        <v>3</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105</v>
      </c>
      <c r="G38" s="7" t="s">
        <v>71</v>
      </c>
      <c r="H38" t="s">
        <v>70</v>
      </c>
    </row>
    <row r="39" spans="1:8" ht="30" customHeight="1" thickBot="1" x14ac:dyDescent="0.3">
      <c r="A39" s="15" t="s">
        <v>43</v>
      </c>
      <c r="B39" s="30">
        <f>VLOOKUP(B38,G56:H61,2,FALSE)</f>
        <v>2</v>
      </c>
      <c r="G39" s="7" t="s">
        <v>96</v>
      </c>
      <c r="H39">
        <v>1</v>
      </c>
    </row>
    <row r="40" spans="1:8" ht="30" customHeight="1" thickBot="1" x14ac:dyDescent="0.3">
      <c r="A40" s="32" t="s">
        <v>93</v>
      </c>
      <c r="B40" s="31">
        <f>IFERROR((B30+B33+B36+B39)/4,"-")</f>
        <v>1</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2.6666666666666665</v>
      </c>
    </row>
    <row r="45" spans="1:8" ht="30" customHeight="1" thickBot="1" x14ac:dyDescent="0.3">
      <c r="A45" s="34"/>
      <c r="B45" s="35"/>
    </row>
    <row r="46" spans="1:8" ht="30" customHeight="1" thickBot="1" x14ac:dyDescent="0.3">
      <c r="A46" s="107" t="s">
        <v>112</v>
      </c>
      <c r="B46" s="115"/>
    </row>
    <row r="47" spans="1:8" ht="84" customHeight="1" thickBot="1" x14ac:dyDescent="0.3">
      <c r="A47" s="113" t="s">
        <v>184</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0"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Schede'!B29,"non utilizzata")</f>
        <v>18</v>
      </c>
      <c r="D2" s="102" t="s">
        <v>74</v>
      </c>
      <c r="E2" s="103"/>
      <c r="F2" s="66" t="s">
        <v>30</v>
      </c>
      <c r="H2" t="s">
        <v>30</v>
      </c>
    </row>
    <row r="3" spans="1:8" ht="45" customHeight="1" thickBot="1" x14ac:dyDescent="0.3">
      <c r="A3" s="109" t="s">
        <v>13</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f>VLOOKUP(B7,G5:H10,2,FALSE)</f>
        <v>4</v>
      </c>
      <c r="G8" s="7" t="s">
        <v>40</v>
      </c>
      <c r="H8">
        <v>3</v>
      </c>
    </row>
    <row r="9" spans="1:8" ht="30" customHeight="1" thickBot="1" x14ac:dyDescent="0.3">
      <c r="A9" s="100" t="s">
        <v>44</v>
      </c>
      <c r="B9" s="101"/>
      <c r="G9" s="7" t="s">
        <v>41</v>
      </c>
      <c r="H9">
        <v>4</v>
      </c>
    </row>
    <row r="10" spans="1:8" ht="30" customHeight="1" thickBot="1" x14ac:dyDescent="0.3">
      <c r="A10" s="25" t="s">
        <v>45</v>
      </c>
      <c r="B10" s="65" t="s">
        <v>46</v>
      </c>
      <c r="G10" s="7" t="s">
        <v>42</v>
      </c>
      <c r="H10">
        <v>5</v>
      </c>
    </row>
    <row r="11" spans="1:8" ht="30" customHeight="1" thickBot="1" x14ac:dyDescent="0.3">
      <c r="A11" s="26" t="s">
        <v>43</v>
      </c>
      <c r="B11" s="22">
        <f>VLOOKUP(B10,G13:H15,2,FALSE)</f>
        <v>2</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f>VLOOKUP(B16,G22:H25,2,FALSE)</f>
        <v>1</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1.8333333333333333</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f>VLOOKUP(B29,G38:H43,2,FALSE)</f>
        <v>5</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2.25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4.125</v>
      </c>
    </row>
    <row r="45" spans="1:8" ht="30" customHeight="1" thickBot="1" x14ac:dyDescent="0.3">
      <c r="A45" s="34"/>
      <c r="B45" s="35"/>
    </row>
    <row r="46" spans="1:8" ht="30" customHeight="1" thickBot="1" x14ac:dyDescent="0.3">
      <c r="A46" s="107" t="s">
        <v>112</v>
      </c>
      <c r="B46" s="115"/>
    </row>
    <row r="47" spans="1:8" ht="81" customHeight="1" thickBot="1" x14ac:dyDescent="0.3">
      <c r="A47" s="113" t="s">
        <v>307</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Schede'!B30,"non utilizzata")</f>
        <v>19</v>
      </c>
      <c r="D2" s="102" t="s">
        <v>74</v>
      </c>
      <c r="E2" s="103"/>
      <c r="F2" s="66" t="s">
        <v>30</v>
      </c>
      <c r="H2" t="s">
        <v>30</v>
      </c>
    </row>
    <row r="3" spans="1:8" ht="45" customHeight="1" thickBot="1" x14ac:dyDescent="0.3">
      <c r="A3" s="109" t="s">
        <v>14</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f>VLOOKUP(B7,G5:H10,2,FALSE)</f>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51</v>
      </c>
      <c r="G13" s="7" t="s">
        <v>71</v>
      </c>
      <c r="H13" t="s">
        <v>70</v>
      </c>
    </row>
    <row r="14" spans="1:8" ht="30" customHeight="1" thickBot="1" x14ac:dyDescent="0.3">
      <c r="A14" s="26" t="s">
        <v>43</v>
      </c>
      <c r="B14" s="22">
        <f>VLOOKUP(B13,G17:H20,2,FALSE)</f>
        <v>3</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f>VLOOKUP(B16,G22:H25,2,FALSE)</f>
        <v>1</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2.1666666666666665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105</v>
      </c>
      <c r="G38" s="7" t="s">
        <v>71</v>
      </c>
      <c r="H38" t="s">
        <v>70</v>
      </c>
    </row>
    <row r="39" spans="1:8" ht="30" customHeight="1" thickBot="1" x14ac:dyDescent="0.3">
      <c r="A39" s="15" t="s">
        <v>43</v>
      </c>
      <c r="B39" s="30">
        <f>VLOOKUP(B38,G56:H61,2,FALSE)</f>
        <v>2</v>
      </c>
      <c r="G39" s="7" t="s">
        <v>96</v>
      </c>
      <c r="H39">
        <v>1</v>
      </c>
    </row>
    <row r="40" spans="1:8" ht="30" customHeight="1" thickBot="1" x14ac:dyDescent="0.3">
      <c r="A40" s="32" t="s">
        <v>93</v>
      </c>
      <c r="B40" s="31">
        <f>IFERROR((B30+B33+B36+B39)/4,"-")</f>
        <v>1</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2.1666666666666665</v>
      </c>
    </row>
    <row r="45" spans="1:8" ht="30" customHeight="1" thickBot="1" x14ac:dyDescent="0.3">
      <c r="A45" s="34"/>
      <c r="B45" s="35"/>
    </row>
    <row r="46" spans="1:8" ht="30" customHeight="1" thickBot="1" x14ac:dyDescent="0.3">
      <c r="A46" s="107" t="s">
        <v>112</v>
      </c>
      <c r="B46" s="115"/>
    </row>
    <row r="47" spans="1:8" ht="40.5" customHeight="1" thickBot="1" x14ac:dyDescent="0.3">
      <c r="A47" s="113" t="s">
        <v>342</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Schede'!B31,"non utilizzata")</f>
        <v>20</v>
      </c>
      <c r="D2" s="102" t="s">
        <v>74</v>
      </c>
      <c r="E2" s="103"/>
      <c r="F2" s="66" t="s">
        <v>30</v>
      </c>
      <c r="H2" t="s">
        <v>30</v>
      </c>
    </row>
    <row r="3" spans="1:8" ht="45" customHeight="1" thickBot="1" x14ac:dyDescent="0.3">
      <c r="A3" s="109" t="s">
        <v>117</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f>VLOOKUP(B7,G5:H10,2,FALSE)</f>
        <v>4</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65</v>
      </c>
      <c r="G22" s="7" t="s">
        <v>71</v>
      </c>
      <c r="H22" t="s">
        <v>70</v>
      </c>
    </row>
    <row r="23" spans="1:8" ht="30" customHeight="1" thickBot="1" x14ac:dyDescent="0.3">
      <c r="A23" s="15" t="s">
        <v>43</v>
      </c>
      <c r="B23" s="30">
        <f>VLOOKUP(B22,G31:H36,2,FALSE)</f>
        <v>3</v>
      </c>
      <c r="G23" s="11" t="s">
        <v>55</v>
      </c>
      <c r="H23">
        <v>1</v>
      </c>
    </row>
    <row r="24" spans="1:8" ht="30" customHeight="1" thickBot="1" x14ac:dyDescent="0.3">
      <c r="A24" s="19" t="s">
        <v>68</v>
      </c>
      <c r="B24" s="31">
        <f>IFERROR((B8+B11+B14+B17+B20+B23)/6,"-")</f>
        <v>2.8333333333333335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3.541666666666667</v>
      </c>
    </row>
    <row r="45" spans="1:8" ht="30" customHeight="1" thickBot="1" x14ac:dyDescent="0.3">
      <c r="A45" s="34"/>
      <c r="B45" s="35"/>
    </row>
    <row r="46" spans="1:8" ht="30" customHeight="1" thickBot="1" x14ac:dyDescent="0.3">
      <c r="A46" s="107" t="s">
        <v>112</v>
      </c>
      <c r="B46" s="115"/>
    </row>
    <row r="47" spans="1:8" ht="40.5" customHeight="1" thickBot="1" x14ac:dyDescent="0.3">
      <c r="A47" s="113" t="s">
        <v>343</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0"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Schede'!B32,"non utilizzata")</f>
        <v>21</v>
      </c>
      <c r="D2" s="102" t="s">
        <v>74</v>
      </c>
      <c r="E2" s="103"/>
      <c r="F2" s="66" t="s">
        <v>30</v>
      </c>
      <c r="H2" t="s">
        <v>30</v>
      </c>
    </row>
    <row r="3" spans="1:8" ht="45" customHeight="1" thickBot="1" x14ac:dyDescent="0.3">
      <c r="A3" s="109" t="s">
        <v>118</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40</v>
      </c>
      <c r="G7" s="8" t="s">
        <v>39</v>
      </c>
      <c r="H7">
        <v>2</v>
      </c>
    </row>
    <row r="8" spans="1:8" ht="30" customHeight="1" thickBot="1" x14ac:dyDescent="0.3">
      <c r="A8" s="23" t="s">
        <v>43</v>
      </c>
      <c r="B8" s="22">
        <f>VLOOKUP(B7,G5:H10,2,FALSE)</f>
        <v>3</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67</v>
      </c>
      <c r="G22" s="7" t="s">
        <v>71</v>
      </c>
      <c r="H22" t="s">
        <v>70</v>
      </c>
    </row>
    <row r="23" spans="1:8" ht="30" customHeight="1" thickBot="1" x14ac:dyDescent="0.3">
      <c r="A23" s="15" t="s">
        <v>43</v>
      </c>
      <c r="B23" s="30">
        <f>VLOOKUP(B22,G31:H36,2,FALSE)</f>
        <v>5</v>
      </c>
      <c r="G23" s="11" t="s">
        <v>55</v>
      </c>
      <c r="H23">
        <v>1</v>
      </c>
    </row>
    <row r="24" spans="1:8" ht="30" customHeight="1" thickBot="1" x14ac:dyDescent="0.3">
      <c r="A24" s="19" t="s">
        <v>68</v>
      </c>
      <c r="B24" s="31">
        <f>IFERROR((B8+B11+B14+B17+B20+B23)/6,"-")</f>
        <v>3.3333333333333335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4.166666666666667</v>
      </c>
    </row>
    <row r="45" spans="1:8" ht="30" customHeight="1" thickBot="1" x14ac:dyDescent="0.3">
      <c r="A45" s="34"/>
      <c r="B45" s="35"/>
    </row>
    <row r="46" spans="1:8" ht="30" customHeight="1" thickBot="1" x14ac:dyDescent="0.3">
      <c r="A46" s="107" t="s">
        <v>112</v>
      </c>
      <c r="B46" s="115"/>
    </row>
    <row r="47" spans="1:8" ht="66" customHeight="1" thickBot="1" x14ac:dyDescent="0.3">
      <c r="A47" s="113" t="s">
        <v>344</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Normal="100" zoomScaleSheetLayoutView="100" workbookViewId="0">
      <selection activeCell="E47" sqref="E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t="str">
        <f>IF(F2="SI",'Indice Schede'!B33,"non utilizzata")</f>
        <v>non utilizzata</v>
      </c>
      <c r="D2" s="102" t="s">
        <v>74</v>
      </c>
      <c r="E2" s="103"/>
      <c r="F2" s="66" t="s">
        <v>31</v>
      </c>
      <c r="H2" t="s">
        <v>30</v>
      </c>
    </row>
    <row r="3" spans="1:8" ht="45" customHeight="1" thickBot="1" x14ac:dyDescent="0.3">
      <c r="A3" s="109" t="s">
        <v>214</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t="str">
        <f>VLOOKUP(B10,G13:H15,2,FALSE)</f>
        <v>-</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3</v>
      </c>
      <c r="G23" s="11" t="s">
        <v>55</v>
      </c>
      <c r="H23">
        <v>1</v>
      </c>
    </row>
    <row r="24" spans="1:8" ht="30" customHeight="1" thickBot="1" x14ac:dyDescent="0.3">
      <c r="A24" s="19" t="s">
        <v>68</v>
      </c>
      <c r="B24" s="31" t="str">
        <f>IFERROR((B8+B11+B14+B17+B20+B23)/6,"-")</f>
        <v>-</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t="str">
        <f>VLOOKUP(B29,G38:H43,2,FALSE)</f>
        <v>-</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t="str">
        <f>VLOOKUP(B32,G27:H29,2,FALSE)</f>
        <v>-</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t="str">
        <f>VLOOKUP(B35,G48:H54,2,FALSE)</f>
        <v>-</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4</v>
      </c>
      <c r="G39" s="7" t="s">
        <v>96</v>
      </c>
      <c r="H39">
        <v>1</v>
      </c>
    </row>
    <row r="40" spans="1:8" ht="30" customHeight="1" thickBot="1" x14ac:dyDescent="0.3">
      <c r="A40" s="32" t="s">
        <v>93</v>
      </c>
      <c r="B40" s="31" t="str">
        <f>IFERROR((B30+B33+B36+B39)/4,"-")</f>
        <v>-</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7" t="s">
        <v>112</v>
      </c>
      <c r="B46" s="115"/>
    </row>
    <row r="47" spans="1:8" ht="54.75" customHeight="1" thickBot="1" x14ac:dyDescent="0.3">
      <c r="A47" s="113"/>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6"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Schede'!B34,"non utilizzata")</f>
        <v>23</v>
      </c>
      <c r="D2" s="102" t="s">
        <v>74</v>
      </c>
      <c r="E2" s="103"/>
      <c r="F2" s="66" t="s">
        <v>30</v>
      </c>
      <c r="H2" t="s">
        <v>30</v>
      </c>
    </row>
    <row r="3" spans="1:8" ht="45" customHeight="1" thickBot="1" x14ac:dyDescent="0.3">
      <c r="A3" s="109" t="s">
        <v>15</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f>VLOOKUP(B7,G5:H10,2,FALSE)</f>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2</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105</v>
      </c>
      <c r="G38" s="7" t="s">
        <v>71</v>
      </c>
      <c r="H38" t="s">
        <v>70</v>
      </c>
    </row>
    <row r="39" spans="1:8" ht="30" customHeight="1" thickBot="1" x14ac:dyDescent="0.3">
      <c r="A39" s="15" t="s">
        <v>43</v>
      </c>
      <c r="B39" s="30">
        <f>VLOOKUP(B38,G56:H61,2,FALSE)</f>
        <v>2</v>
      </c>
      <c r="G39" s="7" t="s">
        <v>96</v>
      </c>
      <c r="H39">
        <v>1</v>
      </c>
    </row>
    <row r="40" spans="1:8" ht="30" customHeight="1" thickBot="1" x14ac:dyDescent="0.3">
      <c r="A40" s="32" t="s">
        <v>93</v>
      </c>
      <c r="B40" s="31">
        <f>IFERROR((B30+B33+B36+B39)/4,"-")</f>
        <v>1</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2</v>
      </c>
    </row>
    <row r="45" spans="1:8" ht="30" customHeight="1" thickBot="1" x14ac:dyDescent="0.3">
      <c r="A45" s="34"/>
      <c r="B45" s="35"/>
    </row>
    <row r="46" spans="1:8" ht="30" customHeight="1" thickBot="1" x14ac:dyDescent="0.3">
      <c r="A46" s="107" t="s">
        <v>112</v>
      </c>
      <c r="B46" s="115"/>
    </row>
    <row r="47" spans="1:8" ht="84" customHeight="1" thickBot="1" x14ac:dyDescent="0.3">
      <c r="A47" s="113" t="s">
        <v>345</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5"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Schede'!B35,"non utilizzata")</f>
        <v>24</v>
      </c>
      <c r="D2" s="102" t="s">
        <v>74</v>
      </c>
      <c r="E2" s="103"/>
      <c r="F2" s="66" t="s">
        <v>30</v>
      </c>
      <c r="H2" t="s">
        <v>30</v>
      </c>
    </row>
    <row r="3" spans="1:8" ht="45" customHeight="1" thickBot="1" x14ac:dyDescent="0.3">
      <c r="A3" s="109" t="s">
        <v>16</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42</v>
      </c>
      <c r="G7" s="8" t="s">
        <v>39</v>
      </c>
      <c r="H7">
        <v>2</v>
      </c>
    </row>
    <row r="8" spans="1:8" ht="30" customHeight="1" thickBot="1" x14ac:dyDescent="0.3">
      <c r="A8" s="23" t="s">
        <v>43</v>
      </c>
      <c r="B8" s="22">
        <f>VLOOKUP(B7,G5:H10,2,FALSE)</f>
        <v>5</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f>VLOOKUP(B19,G27:H29,2,FALSE)</f>
        <v>5</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3.5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4.375</v>
      </c>
    </row>
    <row r="45" spans="1:8" ht="30" customHeight="1" thickBot="1" x14ac:dyDescent="0.3">
      <c r="A45" s="34"/>
      <c r="B45" s="35"/>
    </row>
    <row r="46" spans="1:8" ht="30" customHeight="1" thickBot="1" x14ac:dyDescent="0.3">
      <c r="A46" s="107" t="s">
        <v>112</v>
      </c>
      <c r="B46" s="115"/>
    </row>
    <row r="47" spans="1:8" ht="67.5" customHeight="1" thickBot="1" x14ac:dyDescent="0.3">
      <c r="A47" s="113" t="s">
        <v>179</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Schede'!B36,"non utilizzata")</f>
        <v>25</v>
      </c>
      <c r="D2" s="102" t="s">
        <v>74</v>
      </c>
      <c r="E2" s="103"/>
      <c r="F2" s="66" t="s">
        <v>30</v>
      </c>
      <c r="H2" t="s">
        <v>30</v>
      </c>
    </row>
    <row r="3" spans="1:8" ht="45" customHeight="1" thickBot="1" x14ac:dyDescent="0.3">
      <c r="A3" s="109" t="s">
        <v>17</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42</v>
      </c>
      <c r="G7" s="8" t="s">
        <v>39</v>
      </c>
      <c r="H7">
        <v>2</v>
      </c>
    </row>
    <row r="8" spans="1:8" ht="30" customHeight="1" thickBot="1" x14ac:dyDescent="0.3">
      <c r="A8" s="23" t="s">
        <v>43</v>
      </c>
      <c r="B8" s="22">
        <f>VLOOKUP(B7,G5:H10,2,FALSE)</f>
        <v>5</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f>VLOOKUP(B19,G27:H29,2,FALSE)</f>
        <v>5</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3.5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4.375</v>
      </c>
    </row>
    <row r="45" spans="1:8" ht="30" customHeight="1" thickBot="1" x14ac:dyDescent="0.3">
      <c r="A45" s="34"/>
      <c r="B45" s="35"/>
    </row>
    <row r="46" spans="1:8" ht="30" customHeight="1" thickBot="1" x14ac:dyDescent="0.3">
      <c r="A46" s="107" t="s">
        <v>112</v>
      </c>
      <c r="B46" s="115"/>
    </row>
    <row r="47" spans="1:8" ht="65.25" customHeight="1" thickBot="1" x14ac:dyDescent="0.3">
      <c r="A47" s="113" t="s">
        <v>179</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Schede'!B37,"non utilizzata")</f>
        <v>26</v>
      </c>
      <c r="D2" s="102" t="s">
        <v>74</v>
      </c>
      <c r="E2" s="103"/>
      <c r="F2" s="66" t="s">
        <v>30</v>
      </c>
      <c r="H2" t="s">
        <v>30</v>
      </c>
    </row>
    <row r="3" spans="1:8" ht="45" customHeight="1" thickBot="1" x14ac:dyDescent="0.3">
      <c r="A3" s="109" t="s">
        <v>18</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42</v>
      </c>
      <c r="G7" s="8" t="s">
        <v>39</v>
      </c>
      <c r="H7">
        <v>2</v>
      </c>
    </row>
    <row r="8" spans="1:8" ht="30" customHeight="1" thickBot="1" x14ac:dyDescent="0.3">
      <c r="A8" s="23" t="s">
        <v>43</v>
      </c>
      <c r="B8" s="22">
        <f>VLOOKUP(B7,G5:H10,2,FALSE)</f>
        <v>5</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f>VLOOKUP(B19,G27:H29,2,FALSE)</f>
        <v>5</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3.5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4.375</v>
      </c>
    </row>
    <row r="45" spans="1:8" ht="30" customHeight="1" thickBot="1" x14ac:dyDescent="0.3">
      <c r="A45" s="34"/>
      <c r="B45" s="35"/>
    </row>
    <row r="46" spans="1:8" ht="30" customHeight="1" thickBot="1" x14ac:dyDescent="0.3">
      <c r="A46" s="107" t="s">
        <v>112</v>
      </c>
      <c r="B46" s="115"/>
    </row>
    <row r="47" spans="1:8" ht="65.25" customHeight="1" thickBot="1" x14ac:dyDescent="0.3">
      <c r="A47" s="113" t="s">
        <v>310</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5"/>
  <sheetViews>
    <sheetView zoomScaleNormal="100" zoomScaleSheetLayoutView="100" workbookViewId="0">
      <selection activeCell="E3" sqref="E3"/>
    </sheetView>
  </sheetViews>
  <sheetFormatPr defaultRowHeight="15" x14ac:dyDescent="0.25"/>
  <cols>
    <col min="1" max="1" width="4.7109375" style="40" customWidth="1"/>
    <col min="2" max="2" width="69.5703125" style="59" customWidth="1"/>
    <col min="3" max="3" width="100.140625" style="60" customWidth="1"/>
    <col min="4" max="4" width="2.140625" customWidth="1"/>
    <col min="5" max="5" width="23.7109375" customWidth="1"/>
    <col min="6" max="6" width="43.85546875" bestFit="1" customWidth="1"/>
    <col min="7" max="7" width="42.85546875" bestFit="1" customWidth="1"/>
    <col min="8" max="8" width="41.7109375" bestFit="1" customWidth="1"/>
    <col min="9" max="9" width="44.140625" bestFit="1" customWidth="1"/>
    <col min="10" max="10" width="42.5703125" bestFit="1" customWidth="1"/>
    <col min="11" max="11" width="70" bestFit="1" customWidth="1"/>
    <col min="12" max="12" width="49.85546875" bestFit="1" customWidth="1"/>
    <col min="13" max="13" width="71.28515625" bestFit="1" customWidth="1"/>
    <col min="14" max="14" width="38.5703125" bestFit="1" customWidth="1"/>
    <col min="15" max="15" width="23.42578125" bestFit="1" customWidth="1"/>
    <col min="16" max="16" width="24.28515625" bestFit="1" customWidth="1"/>
    <col min="17" max="17" width="30.140625" bestFit="1" customWidth="1"/>
    <col min="18" max="18" width="46.85546875" bestFit="1" customWidth="1"/>
    <col min="19" max="19" width="21" bestFit="1" customWidth="1"/>
    <col min="20" max="20" width="30.7109375" bestFit="1" customWidth="1"/>
    <col min="21" max="21" width="44.140625" bestFit="1" customWidth="1"/>
    <col min="22" max="22" width="31.28515625" bestFit="1" customWidth="1"/>
    <col min="23" max="23" width="26.5703125" bestFit="1" customWidth="1"/>
    <col min="24" max="24" width="25" bestFit="1" customWidth="1"/>
    <col min="25" max="25" width="37.7109375" bestFit="1" customWidth="1"/>
    <col min="26" max="26" width="34.5703125" bestFit="1" customWidth="1"/>
    <col min="27" max="27" width="24.5703125" bestFit="1" customWidth="1"/>
    <col min="28" max="28" width="22.140625" bestFit="1" customWidth="1"/>
    <col min="29" max="29" width="44.85546875" bestFit="1" customWidth="1"/>
    <col min="30" max="30" width="39.140625" bestFit="1" customWidth="1"/>
    <col min="31" max="31" width="73.85546875" bestFit="1" customWidth="1"/>
    <col min="32" max="32" width="72" bestFit="1" customWidth="1"/>
    <col min="33" max="33" width="53.140625" bestFit="1" customWidth="1"/>
    <col min="34" max="34" width="22.140625" bestFit="1" customWidth="1"/>
    <col min="35" max="35" width="26.7109375" bestFit="1" customWidth="1"/>
    <col min="36" max="36" width="32.140625" bestFit="1" customWidth="1"/>
    <col min="37" max="37" width="32.42578125" bestFit="1" customWidth="1"/>
    <col min="38" max="38" width="37.5703125" bestFit="1" customWidth="1"/>
    <col min="39" max="39" width="36.85546875" bestFit="1" customWidth="1"/>
    <col min="40" max="40" width="23.7109375" bestFit="1" customWidth="1"/>
    <col min="41" max="41" width="32.140625" bestFit="1" customWidth="1"/>
  </cols>
  <sheetData>
    <row r="1" spans="1:5" s="45" customFormat="1" x14ac:dyDescent="0.25">
      <c r="A1" s="40"/>
      <c r="B1" s="59"/>
      <c r="C1" s="60"/>
    </row>
    <row r="2" spans="1:5" s="45" customFormat="1" ht="36.75" customHeight="1" thickBot="1" x14ac:dyDescent="0.3">
      <c r="A2" s="40"/>
      <c r="B2" s="59"/>
      <c r="C2" s="60"/>
    </row>
    <row r="3" spans="1:5" s="45" customFormat="1" ht="51.75" customHeight="1" thickBot="1" x14ac:dyDescent="0.3">
      <c r="A3" s="40"/>
      <c r="B3" s="59"/>
      <c r="C3" s="60"/>
      <c r="E3" s="68" t="s">
        <v>75</v>
      </c>
    </row>
    <row r="4" spans="1:5" s="45" customFormat="1" ht="6.75" customHeight="1" thickBot="1" x14ac:dyDescent="0.3">
      <c r="A4" s="40"/>
      <c r="B4" s="59"/>
      <c r="C4" s="60"/>
      <c r="E4" s="69"/>
    </row>
    <row r="5" spans="1:5" s="45" customFormat="1" ht="48" customHeight="1" thickBot="1" x14ac:dyDescent="0.3">
      <c r="A5" s="40"/>
      <c r="B5" s="70" t="s">
        <v>193</v>
      </c>
      <c r="C5" s="70" t="s">
        <v>194</v>
      </c>
      <c r="E5" s="68" t="s">
        <v>197</v>
      </c>
    </row>
    <row r="6" spans="1:5" s="45" customFormat="1" x14ac:dyDescent="0.25">
      <c r="A6" s="40"/>
      <c r="B6" s="71"/>
      <c r="C6" s="71"/>
      <c r="D6"/>
    </row>
    <row r="7" spans="1:5" s="45" customFormat="1" ht="315" x14ac:dyDescent="0.25">
      <c r="A7" s="40"/>
      <c r="B7" s="71" t="s">
        <v>168</v>
      </c>
      <c r="C7" s="118" t="s">
        <v>339</v>
      </c>
      <c r="D7"/>
    </row>
    <row r="8" spans="1:5" s="45" customFormat="1" ht="75" x14ac:dyDescent="0.25">
      <c r="A8" s="40"/>
      <c r="B8" s="71" t="s">
        <v>126</v>
      </c>
      <c r="C8" s="71" t="s">
        <v>176</v>
      </c>
      <c r="D8"/>
    </row>
    <row r="9" spans="1:5" s="45" customFormat="1" ht="195" x14ac:dyDescent="0.25">
      <c r="A9" s="40"/>
      <c r="B9" s="71" t="s">
        <v>169</v>
      </c>
      <c r="C9" s="118" t="s">
        <v>304</v>
      </c>
      <c r="D9"/>
    </row>
    <row r="10" spans="1:5" s="45" customFormat="1" ht="285" x14ac:dyDescent="0.25">
      <c r="A10" s="40"/>
      <c r="B10" s="71" t="s">
        <v>170</v>
      </c>
      <c r="C10" s="118" t="s">
        <v>305</v>
      </c>
      <c r="D10"/>
    </row>
    <row r="11" spans="1:5" s="45" customFormat="1" ht="360" x14ac:dyDescent="0.25">
      <c r="A11" s="40"/>
      <c r="B11" s="71" t="s">
        <v>171</v>
      </c>
      <c r="C11" s="118" t="s">
        <v>306</v>
      </c>
      <c r="D11"/>
    </row>
    <row r="12" spans="1:5" s="45" customFormat="1" ht="60" x14ac:dyDescent="0.25">
      <c r="A12" s="40"/>
      <c r="B12" s="71" t="s">
        <v>172</v>
      </c>
      <c r="C12" s="71" t="s">
        <v>177</v>
      </c>
      <c r="D12"/>
    </row>
    <row r="13" spans="1:5" s="45" customFormat="1" ht="75" x14ac:dyDescent="0.25">
      <c r="A13" s="40"/>
      <c r="B13" s="71" t="s">
        <v>173</v>
      </c>
      <c r="C13" s="71" t="s">
        <v>178</v>
      </c>
      <c r="D13"/>
    </row>
    <row r="14" spans="1:5" s="45" customFormat="1" ht="90" x14ac:dyDescent="0.25">
      <c r="A14" s="40"/>
      <c r="B14" s="71" t="s">
        <v>174</v>
      </c>
      <c r="C14" s="71" t="s">
        <v>179</v>
      </c>
      <c r="D14"/>
    </row>
    <row r="15" spans="1:5" s="45" customFormat="1" ht="90" x14ac:dyDescent="0.25">
      <c r="A15" s="40"/>
      <c r="B15" s="71" t="s">
        <v>175</v>
      </c>
      <c r="C15" s="71" t="s">
        <v>180</v>
      </c>
      <c r="D15"/>
    </row>
    <row r="16" spans="1:5" s="45" customFormat="1" ht="90" x14ac:dyDescent="0.25">
      <c r="A16" s="40"/>
      <c r="B16" s="71" t="s">
        <v>136</v>
      </c>
      <c r="C16" s="71" t="s">
        <v>180</v>
      </c>
      <c r="D16"/>
    </row>
    <row r="17" spans="1:4" s="45" customFormat="1" ht="15" customHeight="1" x14ac:dyDescent="0.25">
      <c r="A17" s="40"/>
      <c r="B17" s="71" t="s">
        <v>138</v>
      </c>
      <c r="C17" s="118" t="s">
        <v>340</v>
      </c>
      <c r="D17"/>
    </row>
    <row r="18" spans="1:4" s="45" customFormat="1" ht="75" x14ac:dyDescent="0.25">
      <c r="A18" s="40"/>
      <c r="B18" s="71" t="s">
        <v>139</v>
      </c>
      <c r="C18" s="71" t="s">
        <v>181</v>
      </c>
      <c r="D18"/>
    </row>
    <row r="19" spans="1:4" s="45" customFormat="1" ht="90" x14ac:dyDescent="0.25">
      <c r="A19" s="40"/>
      <c r="B19" s="71" t="s">
        <v>140</v>
      </c>
      <c r="C19" s="71" t="s">
        <v>182</v>
      </c>
      <c r="D19"/>
    </row>
    <row r="20" spans="1:4" s="45" customFormat="1" ht="75" x14ac:dyDescent="0.25">
      <c r="A20" s="40"/>
      <c r="B20" s="71" t="s">
        <v>141</v>
      </c>
      <c r="C20" s="71" t="s">
        <v>183</v>
      </c>
      <c r="D20"/>
    </row>
    <row r="21" spans="1:4" s="45" customFormat="1" ht="105" x14ac:dyDescent="0.25">
      <c r="A21" s="40"/>
      <c r="B21" s="71" t="s">
        <v>142</v>
      </c>
      <c r="C21" s="71" t="s">
        <v>184</v>
      </c>
      <c r="D21"/>
    </row>
    <row r="22" spans="1:4" s="45" customFormat="1" ht="105" x14ac:dyDescent="0.25">
      <c r="A22" s="40"/>
      <c r="B22" s="71" t="s">
        <v>143</v>
      </c>
      <c r="C22" s="118" t="s">
        <v>307</v>
      </c>
      <c r="D22"/>
    </row>
    <row r="23" spans="1:4" s="45" customFormat="1" ht="45" x14ac:dyDescent="0.25">
      <c r="A23" s="40"/>
      <c r="B23" s="71" t="s">
        <v>144</v>
      </c>
      <c r="C23" s="71" t="s">
        <v>185</v>
      </c>
      <c r="D23"/>
    </row>
    <row r="24" spans="1:4" s="45" customFormat="1" ht="45" x14ac:dyDescent="0.25">
      <c r="A24" s="40"/>
      <c r="B24" s="71" t="s">
        <v>145</v>
      </c>
      <c r="C24" s="71" t="s">
        <v>185</v>
      </c>
    </row>
    <row r="25" spans="1:4" s="45" customFormat="1" ht="75" x14ac:dyDescent="0.25">
      <c r="A25" s="40"/>
      <c r="B25" s="71" t="s">
        <v>146</v>
      </c>
      <c r="C25" s="71" t="s">
        <v>186</v>
      </c>
    </row>
    <row r="26" spans="1:4" s="45" customFormat="1" ht="60" x14ac:dyDescent="0.25">
      <c r="A26" s="40"/>
      <c r="B26" s="71" t="s">
        <v>147</v>
      </c>
      <c r="C26" s="118" t="s">
        <v>309</v>
      </c>
    </row>
    <row r="27" spans="1:4" s="45" customFormat="1" ht="90" x14ac:dyDescent="0.25">
      <c r="A27" s="40"/>
      <c r="B27" s="71" t="s">
        <v>148</v>
      </c>
      <c r="C27" s="118" t="s">
        <v>179</v>
      </c>
    </row>
    <row r="28" spans="1:4" s="45" customFormat="1" ht="90" x14ac:dyDescent="0.25">
      <c r="A28" s="40"/>
      <c r="B28" s="71" t="s">
        <v>149</v>
      </c>
      <c r="C28" s="118" t="s">
        <v>179</v>
      </c>
    </row>
    <row r="29" spans="1:4" s="45" customFormat="1" ht="75" x14ac:dyDescent="0.25">
      <c r="A29" s="40"/>
      <c r="B29" s="71" t="s">
        <v>150</v>
      </c>
      <c r="C29" s="118" t="s">
        <v>310</v>
      </c>
    </row>
    <row r="30" spans="1:4" s="45" customFormat="1" ht="75" x14ac:dyDescent="0.25">
      <c r="A30" s="40"/>
      <c r="B30" s="71" t="s">
        <v>151</v>
      </c>
      <c r="C30" s="71" t="s">
        <v>191</v>
      </c>
    </row>
    <row r="31" spans="1:4" s="45" customFormat="1" ht="90" x14ac:dyDescent="0.25">
      <c r="A31" s="40"/>
      <c r="B31" s="71" t="s">
        <v>152</v>
      </c>
      <c r="C31" s="71" t="s">
        <v>192</v>
      </c>
    </row>
    <row r="32" spans="1:4" s="45" customFormat="1" ht="30" x14ac:dyDescent="0.25">
      <c r="A32" s="40"/>
      <c r="B32" s="71" t="s">
        <v>153</v>
      </c>
      <c r="C32" s="118" t="s">
        <v>311</v>
      </c>
    </row>
    <row r="33" spans="1:3" s="45" customFormat="1" ht="30" x14ac:dyDescent="0.25">
      <c r="A33" s="40"/>
      <c r="B33" s="71" t="s">
        <v>154</v>
      </c>
      <c r="C33" s="71" t="s">
        <v>187</v>
      </c>
    </row>
    <row r="34" spans="1:3" s="45" customFormat="1" ht="45" x14ac:dyDescent="0.25">
      <c r="A34" s="40"/>
      <c r="B34" s="71" t="s">
        <v>155</v>
      </c>
      <c r="C34" s="118" t="s">
        <v>312</v>
      </c>
    </row>
    <row r="35" spans="1:3" s="45" customFormat="1" ht="30" x14ac:dyDescent="0.25">
      <c r="A35" s="40"/>
      <c r="B35" s="71" t="s">
        <v>156</v>
      </c>
      <c r="C35" s="118" t="s">
        <v>313</v>
      </c>
    </row>
    <row r="36" spans="1:3" s="45" customFormat="1" ht="45" x14ac:dyDescent="0.25">
      <c r="A36" s="40"/>
      <c r="B36" s="71" t="s">
        <v>157</v>
      </c>
      <c r="C36" s="118" t="s">
        <v>314</v>
      </c>
    </row>
    <row r="37" spans="1:3" s="45" customFormat="1" ht="60" x14ac:dyDescent="0.25">
      <c r="A37" s="40"/>
      <c r="B37" s="71" t="s">
        <v>158</v>
      </c>
      <c r="C37" s="118" t="s">
        <v>315</v>
      </c>
    </row>
    <row r="38" spans="1:3" s="45" customFormat="1" ht="60" x14ac:dyDescent="0.25">
      <c r="A38" s="40"/>
      <c r="B38" s="71" t="s">
        <v>159</v>
      </c>
      <c r="C38" s="118" t="s">
        <v>316</v>
      </c>
    </row>
    <row r="39" spans="1:3" s="45" customFormat="1" ht="30" x14ac:dyDescent="0.25">
      <c r="A39" s="40"/>
      <c r="B39" s="71" t="s">
        <v>160</v>
      </c>
      <c r="C39" s="118" t="s">
        <v>329</v>
      </c>
    </row>
    <row r="40" spans="1:3" s="45" customFormat="1" ht="60" x14ac:dyDescent="0.25">
      <c r="A40" s="40"/>
      <c r="B40" s="71" t="s">
        <v>161</v>
      </c>
      <c r="C40" s="118" t="s">
        <v>319</v>
      </c>
    </row>
    <row r="41" spans="1:3" s="45" customFormat="1" ht="60" x14ac:dyDescent="0.25">
      <c r="A41" s="40"/>
      <c r="B41" s="71" t="s">
        <v>130</v>
      </c>
      <c r="C41" s="71" t="s">
        <v>189</v>
      </c>
    </row>
    <row r="42" spans="1:3" s="45" customFormat="1" ht="30" x14ac:dyDescent="0.25">
      <c r="A42" s="40"/>
      <c r="B42" s="71" t="s">
        <v>207</v>
      </c>
      <c r="C42" s="71" t="s">
        <v>206</v>
      </c>
    </row>
    <row r="43" spans="1:3" s="45" customFormat="1" ht="30" x14ac:dyDescent="0.25">
      <c r="A43" s="40"/>
      <c r="B43" s="71" t="s">
        <v>215</v>
      </c>
      <c r="C43" s="118" t="s">
        <v>308</v>
      </c>
    </row>
    <row r="44" spans="1:3" s="45" customFormat="1" ht="60" x14ac:dyDescent="0.25">
      <c r="A44" s="40"/>
      <c r="B44" s="71" t="s">
        <v>219</v>
      </c>
      <c r="C44" s="71" t="s">
        <v>218</v>
      </c>
    </row>
    <row r="45" spans="1:3" s="45" customFormat="1" ht="60" x14ac:dyDescent="0.25">
      <c r="A45" s="40"/>
      <c r="B45" s="71" t="s">
        <v>237</v>
      </c>
      <c r="C45" s="71" t="s">
        <v>236</v>
      </c>
    </row>
    <row r="46" spans="1:3" s="45" customFormat="1" x14ac:dyDescent="0.25">
      <c r="A46" s="40"/>
      <c r="B46" s="71" t="s">
        <v>221</v>
      </c>
      <c r="C46" s="118" t="s">
        <v>330</v>
      </c>
    </row>
    <row r="47" spans="1:3" s="45" customFormat="1" ht="45" x14ac:dyDescent="0.25">
      <c r="A47" s="40"/>
      <c r="B47" s="71" t="s">
        <v>210</v>
      </c>
      <c r="C47" s="118" t="s">
        <v>325</v>
      </c>
    </row>
    <row r="48" spans="1:3" s="45" customFormat="1" x14ac:dyDescent="0.25">
      <c r="A48" s="40"/>
      <c r="B48" s="71" t="s">
        <v>211</v>
      </c>
      <c r="C48" s="71" t="s">
        <v>213</v>
      </c>
    </row>
    <row r="49" spans="1:3" s="45" customFormat="1" ht="45" x14ac:dyDescent="0.25">
      <c r="A49" s="40"/>
      <c r="B49" s="71" t="s">
        <v>228</v>
      </c>
      <c r="C49" s="71" t="s">
        <v>227</v>
      </c>
    </row>
    <row r="50" spans="1:3" s="45" customFormat="1" ht="30" x14ac:dyDescent="0.25">
      <c r="A50" s="40"/>
      <c r="B50" s="71" t="s">
        <v>231</v>
      </c>
      <c r="C50" s="71" t="s">
        <v>230</v>
      </c>
    </row>
    <row r="51" spans="1:3" s="45" customFormat="1" ht="30" x14ac:dyDescent="0.25">
      <c r="A51" s="40"/>
      <c r="B51" s="71" t="s">
        <v>234</v>
      </c>
      <c r="C51" s="71" t="s">
        <v>233</v>
      </c>
    </row>
    <row r="52" spans="1:3" s="45" customFormat="1" ht="45" x14ac:dyDescent="0.25">
      <c r="A52" s="40"/>
      <c r="B52" s="71" t="s">
        <v>239</v>
      </c>
      <c r="C52" s="118" t="s">
        <v>337</v>
      </c>
    </row>
    <row r="53" spans="1:3" s="45" customFormat="1" ht="30" x14ac:dyDescent="0.25">
      <c r="A53" s="40"/>
      <c r="B53" s="71" t="s">
        <v>242</v>
      </c>
      <c r="C53" s="71" t="s">
        <v>241</v>
      </c>
    </row>
    <row r="54" spans="1:3" s="45" customFormat="1" ht="30" x14ac:dyDescent="0.25">
      <c r="A54" s="40"/>
      <c r="B54" s="71" t="s">
        <v>245</v>
      </c>
      <c r="C54" s="71" t="s">
        <v>244</v>
      </c>
    </row>
    <row r="55" spans="1:3" s="45" customFormat="1" ht="45" hidden="1" x14ac:dyDescent="0.25">
      <c r="A55" s="40"/>
      <c r="B55" s="71" t="s">
        <v>248</v>
      </c>
      <c r="C55" s="71" t="s">
        <v>247</v>
      </c>
    </row>
    <row r="56" spans="1:3" s="45" customFormat="1" ht="60" hidden="1" x14ac:dyDescent="0.25">
      <c r="A56" s="40"/>
      <c r="B56" s="71" t="s">
        <v>251</v>
      </c>
      <c r="C56" s="71" t="s">
        <v>250</v>
      </c>
    </row>
    <row r="57" spans="1:3" s="45" customFormat="1" ht="45" x14ac:dyDescent="0.25">
      <c r="A57" s="40"/>
      <c r="B57" s="71" t="s">
        <v>254</v>
      </c>
      <c r="C57" s="71" t="s">
        <v>253</v>
      </c>
    </row>
    <row r="58" spans="1:3" s="45" customFormat="1" ht="45" x14ac:dyDescent="0.25">
      <c r="A58" s="40"/>
      <c r="B58" s="71" t="s">
        <v>257</v>
      </c>
      <c r="C58" s="71" t="s">
        <v>256</v>
      </c>
    </row>
    <row r="59" spans="1:3" s="45" customFormat="1" ht="30" x14ac:dyDescent="0.25">
      <c r="A59" s="40"/>
      <c r="B59" s="71" t="s">
        <v>260</v>
      </c>
      <c r="C59" s="71" t="s">
        <v>259</v>
      </c>
    </row>
    <row r="60" spans="1:3" s="45" customFormat="1" ht="30" x14ac:dyDescent="0.25">
      <c r="A60" s="40"/>
      <c r="B60" s="71" t="s">
        <v>262</v>
      </c>
      <c r="C60" s="118" t="s">
        <v>335</v>
      </c>
    </row>
    <row r="61" spans="1:3" s="45" customFormat="1" ht="30" x14ac:dyDescent="0.25">
      <c r="A61" s="40"/>
      <c r="B61" s="71" t="s">
        <v>265</v>
      </c>
      <c r="C61" s="71" t="s">
        <v>264</v>
      </c>
    </row>
    <row r="62" spans="1:3" s="45" customFormat="1" ht="30" x14ac:dyDescent="0.25">
      <c r="A62" s="40"/>
      <c r="B62" s="71" t="s">
        <v>267</v>
      </c>
      <c r="C62" s="71" t="s">
        <v>264</v>
      </c>
    </row>
    <row r="63" spans="1:3" s="45" customFormat="1" ht="30" x14ac:dyDescent="0.25">
      <c r="A63" s="40"/>
      <c r="B63" s="71" t="s">
        <v>270</v>
      </c>
      <c r="C63" s="118" t="s">
        <v>333</v>
      </c>
    </row>
    <row r="64" spans="1:3" s="45" customFormat="1" ht="30" x14ac:dyDescent="0.25">
      <c r="A64" s="40"/>
      <c r="B64" s="71" t="s">
        <v>273</v>
      </c>
      <c r="C64" s="71" t="s">
        <v>272</v>
      </c>
    </row>
    <row r="65" spans="1:3" s="45" customFormat="1" ht="30" x14ac:dyDescent="0.25">
      <c r="A65" s="40"/>
      <c r="B65" s="71" t="s">
        <v>275</v>
      </c>
      <c r="C65" s="71" t="s">
        <v>272</v>
      </c>
    </row>
    <row r="66" spans="1:3" s="45" customFormat="1" ht="75" x14ac:dyDescent="0.25">
      <c r="A66" s="40"/>
      <c r="B66" s="71" t="s">
        <v>278</v>
      </c>
      <c r="C66" s="71" t="s">
        <v>277</v>
      </c>
    </row>
    <row r="67" spans="1:3" s="45" customFormat="1" ht="30" x14ac:dyDescent="0.25">
      <c r="A67" s="40"/>
      <c r="B67" s="71" t="s">
        <v>281</v>
      </c>
      <c r="C67" s="71" t="s">
        <v>280</v>
      </c>
    </row>
    <row r="68" spans="1:3" s="45" customFormat="1" ht="30" x14ac:dyDescent="0.25">
      <c r="A68" s="40"/>
      <c r="B68" s="71" t="s">
        <v>284</v>
      </c>
      <c r="C68" s="71" t="s">
        <v>283</v>
      </c>
    </row>
    <row r="69" spans="1:3" s="45" customFormat="1" ht="60" x14ac:dyDescent="0.25">
      <c r="A69" s="40"/>
      <c r="B69" s="71" t="s">
        <v>288</v>
      </c>
      <c r="C69" s="71" t="s">
        <v>287</v>
      </c>
    </row>
    <row r="70" spans="1:3" s="45" customFormat="1" ht="60" x14ac:dyDescent="0.25">
      <c r="A70" s="40"/>
      <c r="B70" s="71" t="s">
        <v>291</v>
      </c>
      <c r="C70" s="71" t="s">
        <v>290</v>
      </c>
    </row>
    <row r="71" spans="1:3" s="45" customFormat="1" ht="30" x14ac:dyDescent="0.25">
      <c r="A71" s="40"/>
      <c r="B71" s="71" t="s">
        <v>294</v>
      </c>
      <c r="C71" s="71" t="s">
        <v>293</v>
      </c>
    </row>
    <row r="72" spans="1:3" s="45" customFormat="1" ht="30" x14ac:dyDescent="0.25">
      <c r="A72" s="40"/>
      <c r="B72" s="71" t="s">
        <v>297</v>
      </c>
      <c r="C72" s="71" t="s">
        <v>296</v>
      </c>
    </row>
    <row r="73" spans="1:3" s="45" customFormat="1" ht="30" x14ac:dyDescent="0.25">
      <c r="A73" s="40"/>
      <c r="B73" s="71" t="s">
        <v>300</v>
      </c>
      <c r="C73" s="71" t="s">
        <v>299</v>
      </c>
    </row>
    <row r="74" spans="1:3" s="45" customFormat="1" ht="30" x14ac:dyDescent="0.25">
      <c r="A74" s="40"/>
      <c r="B74" s="71" t="s">
        <v>302</v>
      </c>
      <c r="C74" s="118" t="s">
        <v>328</v>
      </c>
    </row>
    <row r="75" spans="1:3" s="45" customFormat="1" ht="30" x14ac:dyDescent="0.25">
      <c r="A75" s="40"/>
      <c r="B75" s="67" t="s">
        <v>331</v>
      </c>
      <c r="C75" s="118" t="s">
        <v>216</v>
      </c>
    </row>
    <row r="76" spans="1:3" s="45" customFormat="1" ht="30" x14ac:dyDescent="0.25">
      <c r="A76" s="40"/>
      <c r="B76" s="67" t="s">
        <v>332</v>
      </c>
      <c r="C76" s="118" t="s">
        <v>222</v>
      </c>
    </row>
    <row r="77" spans="1:3" s="45" customFormat="1" x14ac:dyDescent="0.25">
      <c r="A77" s="40"/>
      <c r="B77" s="67" t="s">
        <v>209</v>
      </c>
      <c r="C77" s="118" t="s">
        <v>323</v>
      </c>
    </row>
    <row r="78" spans="1:3" s="45" customFormat="1" ht="30" x14ac:dyDescent="0.25">
      <c r="A78" s="40"/>
      <c r="B78" s="67" t="s">
        <v>341</v>
      </c>
      <c r="C78" s="118" t="s">
        <v>334</v>
      </c>
    </row>
    <row r="79" spans="1:3" s="45" customFormat="1" x14ac:dyDescent="0.25">
      <c r="A79" s="40"/>
      <c r="B79"/>
      <c r="C79"/>
    </row>
    <row r="80" spans="1:3" s="45" customFormat="1" x14ac:dyDescent="0.25">
      <c r="A80" s="40"/>
      <c r="B80"/>
      <c r="C80"/>
    </row>
    <row r="81" spans="1:3" s="45" customFormat="1" x14ac:dyDescent="0.25">
      <c r="A81" s="40"/>
      <c r="B81"/>
      <c r="C81"/>
    </row>
    <row r="82" spans="1:3" s="45" customFormat="1" x14ac:dyDescent="0.25">
      <c r="A82" s="40"/>
      <c r="B82"/>
      <c r="C82"/>
    </row>
    <row r="83" spans="1:3" s="45" customFormat="1" x14ac:dyDescent="0.25">
      <c r="A83" s="40"/>
      <c r="B83"/>
      <c r="C83"/>
    </row>
    <row r="84" spans="1:3" s="45" customFormat="1" x14ac:dyDescent="0.25">
      <c r="A84" s="40"/>
      <c r="B84"/>
      <c r="C84"/>
    </row>
    <row r="85" spans="1:3" s="45" customFormat="1" x14ac:dyDescent="0.25">
      <c r="A85" s="40"/>
      <c r="B85"/>
      <c r="C85"/>
    </row>
    <row r="86" spans="1:3" s="45" customFormat="1" ht="15.75" thickBot="1" x14ac:dyDescent="0.3">
      <c r="A86" s="40"/>
      <c r="B86" s="81" t="s">
        <v>324</v>
      </c>
      <c r="C86" s="80" t="s">
        <v>323</v>
      </c>
    </row>
    <row r="87" spans="1:3" s="45" customFormat="1" ht="15.75" thickBot="1" x14ac:dyDescent="0.3">
      <c r="A87" s="40"/>
      <c r="B87" s="81"/>
      <c r="C87" s="80"/>
    </row>
    <row r="88" spans="1:3" s="45" customFormat="1" ht="15.75" thickBot="1" x14ac:dyDescent="0.3">
      <c r="A88" s="40"/>
      <c r="B88" s="81"/>
      <c r="C88" s="80"/>
    </row>
    <row r="89" spans="1:3" s="45" customFormat="1" ht="15.75" thickBot="1" x14ac:dyDescent="0.3">
      <c r="A89" s="40"/>
      <c r="B89" s="81"/>
      <c r="C89" s="80"/>
    </row>
    <row r="90" spans="1:3" s="45" customFormat="1" ht="15.75" thickBot="1" x14ac:dyDescent="0.3">
      <c r="A90" s="40"/>
      <c r="B90" s="82"/>
      <c r="C90" s="80"/>
    </row>
    <row r="91" spans="1:3" s="45" customFormat="1" x14ac:dyDescent="0.25">
      <c r="A91" s="40"/>
      <c r="B91"/>
      <c r="C91" s="57"/>
    </row>
    <row r="92" spans="1:3" s="45" customFormat="1" x14ac:dyDescent="0.25">
      <c r="A92" s="40"/>
      <c r="B92"/>
      <c r="C92" s="57"/>
    </row>
    <row r="93" spans="1:3" s="45" customFormat="1" x14ac:dyDescent="0.25">
      <c r="A93" s="40"/>
      <c r="B93"/>
      <c r="C93" s="57"/>
    </row>
    <row r="94" spans="1:3" s="45" customFormat="1" x14ac:dyDescent="0.25">
      <c r="A94" s="40"/>
      <c r="B94"/>
      <c r="C94" s="57"/>
    </row>
    <row r="95" spans="1:3" s="45" customFormat="1" x14ac:dyDescent="0.25">
      <c r="A95" s="40"/>
      <c r="B95"/>
      <c r="C95" s="57"/>
    </row>
    <row r="96" spans="1:3" s="45" customFormat="1" x14ac:dyDescent="0.25">
      <c r="A96" s="40"/>
      <c r="B96"/>
      <c r="C96" s="57"/>
    </row>
    <row r="97" spans="1:3" s="45" customFormat="1" x14ac:dyDescent="0.25">
      <c r="A97" s="40"/>
      <c r="B97"/>
      <c r="C97" s="57"/>
    </row>
    <row r="98" spans="1:3" s="45" customFormat="1" x14ac:dyDescent="0.25">
      <c r="A98" s="40"/>
      <c r="B98"/>
      <c r="C98" s="57"/>
    </row>
    <row r="99" spans="1:3" s="45" customFormat="1" x14ac:dyDescent="0.25">
      <c r="A99" s="40"/>
      <c r="B99"/>
      <c r="C99" s="57"/>
    </row>
    <row r="100" spans="1:3" s="45" customFormat="1" x14ac:dyDescent="0.25">
      <c r="A100" s="40"/>
      <c r="B100"/>
      <c r="C100" s="57"/>
    </row>
    <row r="101" spans="1:3" s="45" customFormat="1" x14ac:dyDescent="0.25">
      <c r="A101" s="40"/>
      <c r="B101"/>
      <c r="C101" s="57"/>
    </row>
    <row r="102" spans="1:3" s="45" customFormat="1" x14ac:dyDescent="0.25">
      <c r="A102" s="40"/>
      <c r="B102"/>
      <c r="C102" s="57"/>
    </row>
    <row r="103" spans="1:3" s="45" customFormat="1" x14ac:dyDescent="0.25">
      <c r="A103" s="40"/>
      <c r="B103"/>
      <c r="C103" s="57"/>
    </row>
    <row r="104" spans="1:3" s="45" customFormat="1" x14ac:dyDescent="0.25">
      <c r="A104" s="40"/>
      <c r="B104"/>
      <c r="C104" s="57"/>
    </row>
    <row r="105" spans="1:3" s="45" customFormat="1" x14ac:dyDescent="0.25">
      <c r="A105" s="40"/>
      <c r="B105"/>
      <c r="C105" s="57"/>
    </row>
    <row r="106" spans="1:3" s="45" customFormat="1" x14ac:dyDescent="0.25">
      <c r="A106" s="40"/>
      <c r="B106"/>
      <c r="C106" s="57"/>
    </row>
    <row r="107" spans="1:3" s="45" customFormat="1" x14ac:dyDescent="0.25">
      <c r="A107" s="40"/>
      <c r="B107"/>
      <c r="C107" s="57"/>
    </row>
    <row r="108" spans="1:3" s="45" customFormat="1" x14ac:dyDescent="0.25">
      <c r="A108" s="40"/>
      <c r="B108"/>
      <c r="C108" s="57"/>
    </row>
    <row r="109" spans="1:3" s="45" customFormat="1" x14ac:dyDescent="0.25">
      <c r="A109" s="40"/>
      <c r="B109" s="59"/>
      <c r="C109" s="59"/>
    </row>
    <row r="110" spans="1:3" s="45" customFormat="1" x14ac:dyDescent="0.25">
      <c r="A110" s="40"/>
      <c r="B110" s="59"/>
      <c r="C110" s="59"/>
    </row>
    <row r="111" spans="1:3" s="45" customFormat="1" x14ac:dyDescent="0.25">
      <c r="A111" s="40"/>
      <c r="B111" s="59"/>
      <c r="C111" s="60"/>
    </row>
    <row r="112" spans="1:3" s="45" customFormat="1" x14ac:dyDescent="0.25">
      <c r="A112" s="40"/>
      <c r="B112" s="59"/>
      <c r="C112" s="60"/>
    </row>
    <row r="113" spans="1:3" s="45" customFormat="1" x14ac:dyDescent="0.25">
      <c r="A113" s="40"/>
      <c r="B113" s="59"/>
      <c r="C113" s="60"/>
    </row>
    <row r="114" spans="1:3" s="45" customFormat="1" x14ac:dyDescent="0.25">
      <c r="A114" s="40"/>
      <c r="B114" s="59"/>
      <c r="C114" s="60"/>
    </row>
    <row r="115" spans="1:3" s="45" customFormat="1" x14ac:dyDescent="0.25">
      <c r="A115" s="40"/>
      <c r="B115" s="59"/>
      <c r="C115" s="60"/>
    </row>
    <row r="116" spans="1:3" s="45" customFormat="1" x14ac:dyDescent="0.25">
      <c r="A116" s="40"/>
      <c r="B116" s="59"/>
      <c r="C116" s="60"/>
    </row>
    <row r="117" spans="1:3" s="45" customFormat="1" x14ac:dyDescent="0.25">
      <c r="A117" s="40"/>
      <c r="B117" s="59"/>
      <c r="C117" s="60"/>
    </row>
    <row r="118" spans="1:3" s="45" customFormat="1" x14ac:dyDescent="0.25">
      <c r="A118" s="40"/>
      <c r="B118" s="59"/>
      <c r="C118" s="60"/>
    </row>
    <row r="119" spans="1:3" s="45" customFormat="1" x14ac:dyDescent="0.25">
      <c r="A119" s="40"/>
      <c r="B119" s="59"/>
      <c r="C119" s="60"/>
    </row>
    <row r="120" spans="1:3" s="45" customFormat="1" x14ac:dyDescent="0.25">
      <c r="A120" s="40"/>
      <c r="B120" s="59"/>
      <c r="C120" s="60"/>
    </row>
    <row r="121" spans="1:3" s="45" customFormat="1" x14ac:dyDescent="0.25">
      <c r="A121" s="40"/>
      <c r="B121" s="59"/>
      <c r="C121" s="60"/>
    </row>
    <row r="122" spans="1:3" s="45" customFormat="1" x14ac:dyDescent="0.25">
      <c r="A122" s="40"/>
      <c r="B122" s="59"/>
      <c r="C122" s="60"/>
    </row>
    <row r="123" spans="1:3" s="45" customFormat="1" x14ac:dyDescent="0.25">
      <c r="A123" s="40"/>
      <c r="B123" s="59"/>
      <c r="C123" s="60"/>
    </row>
    <row r="124" spans="1:3" s="45" customFormat="1" x14ac:dyDescent="0.25">
      <c r="A124" s="40"/>
      <c r="B124" s="59"/>
      <c r="C124" s="60"/>
    </row>
    <row r="125" spans="1:3" s="45" customFormat="1" x14ac:dyDescent="0.25">
      <c r="A125" s="40"/>
      <c r="B125" s="59"/>
      <c r="C125" s="60"/>
    </row>
    <row r="126" spans="1:3" s="45" customFormat="1" x14ac:dyDescent="0.25">
      <c r="A126" s="40"/>
      <c r="B126" s="59"/>
      <c r="C126" s="60"/>
    </row>
    <row r="127" spans="1:3" s="45" customFormat="1" x14ac:dyDescent="0.25">
      <c r="A127" s="40"/>
      <c r="B127" s="59"/>
      <c r="C127" s="60"/>
    </row>
    <row r="128" spans="1:3" s="45" customFormat="1" x14ac:dyDescent="0.25">
      <c r="A128" s="40"/>
      <c r="B128" s="59"/>
      <c r="C128" s="60"/>
    </row>
    <row r="129" spans="1:3" s="45" customFormat="1" x14ac:dyDescent="0.25">
      <c r="A129" s="40"/>
      <c r="B129" s="59"/>
      <c r="C129" s="60"/>
    </row>
    <row r="130" spans="1:3" s="45" customFormat="1" x14ac:dyDescent="0.25">
      <c r="A130" s="40"/>
      <c r="B130" s="59"/>
      <c r="C130" s="60"/>
    </row>
    <row r="131" spans="1:3" s="45" customFormat="1" x14ac:dyDescent="0.25">
      <c r="A131" s="40"/>
      <c r="B131" s="59"/>
      <c r="C131" s="60"/>
    </row>
    <row r="132" spans="1:3" s="45" customFormat="1" x14ac:dyDescent="0.25">
      <c r="A132" s="40"/>
      <c r="B132" s="59"/>
      <c r="C132" s="60"/>
    </row>
    <row r="133" spans="1:3" s="45" customFormat="1" x14ac:dyDescent="0.25">
      <c r="A133" s="40"/>
      <c r="B133" s="59"/>
      <c r="C133" s="60"/>
    </row>
    <row r="134" spans="1:3" s="45" customFormat="1" x14ac:dyDescent="0.25">
      <c r="A134" s="40"/>
      <c r="B134" s="59"/>
      <c r="C134" s="60"/>
    </row>
    <row r="135" spans="1:3" s="45" customFormat="1" x14ac:dyDescent="0.25">
      <c r="A135" s="40"/>
      <c r="B135" s="59"/>
      <c r="C135" s="60"/>
    </row>
    <row r="136" spans="1:3" s="45" customFormat="1" x14ac:dyDescent="0.25">
      <c r="A136" s="40"/>
      <c r="B136" s="59"/>
      <c r="C136" s="60"/>
    </row>
    <row r="137" spans="1:3" s="45" customFormat="1" x14ac:dyDescent="0.25">
      <c r="A137" s="40"/>
      <c r="B137" s="59"/>
      <c r="C137" s="60"/>
    </row>
    <row r="138" spans="1:3" s="45" customFormat="1" x14ac:dyDescent="0.25">
      <c r="A138" s="40"/>
      <c r="B138" s="59"/>
      <c r="C138" s="60"/>
    </row>
    <row r="139" spans="1:3" s="45" customFormat="1" x14ac:dyDescent="0.25">
      <c r="A139" s="40"/>
      <c r="B139" s="59"/>
      <c r="C139" s="60"/>
    </row>
    <row r="140" spans="1:3" s="45" customFormat="1" x14ac:dyDescent="0.25">
      <c r="A140" s="40"/>
      <c r="B140" s="59"/>
      <c r="C140" s="60"/>
    </row>
    <row r="141" spans="1:3" s="45" customFormat="1" x14ac:dyDescent="0.25">
      <c r="A141" s="40"/>
      <c r="B141" s="59"/>
      <c r="C141" s="60"/>
    </row>
    <row r="142" spans="1:3" s="45" customFormat="1" x14ac:dyDescent="0.25">
      <c r="A142" s="40"/>
      <c r="B142" s="59"/>
      <c r="C142" s="60"/>
    </row>
    <row r="143" spans="1:3" s="45" customFormat="1" x14ac:dyDescent="0.25">
      <c r="A143" s="40"/>
      <c r="B143" s="59"/>
      <c r="C143" s="60"/>
    </row>
    <row r="144" spans="1:3" s="45" customFormat="1" x14ac:dyDescent="0.25">
      <c r="A144" s="40"/>
      <c r="B144" s="59"/>
      <c r="C144" s="60"/>
    </row>
    <row r="145" spans="1:3" s="45" customFormat="1" x14ac:dyDescent="0.25">
      <c r="A145" s="40"/>
      <c r="B145" s="59"/>
      <c r="C145" s="60"/>
    </row>
  </sheetData>
  <sheetProtection deleteRows="0" pivotTables="0"/>
  <hyperlinks>
    <hyperlink ref="E3" location="'Indice Schede'!A1" display="Torna all'indice"/>
    <hyperlink ref="E5" location="'Prospetto Finale'!A1" display="Vai prospetto finale"/>
  </hyperlinks>
  <pageMargins left="0.7" right="0.7" top="0.75" bottom="0.75" header="0.3" footer="0.3"/>
  <pageSetup paperSize="9" scale="50" fitToHeight="0"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8"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Schede'!B38,"non utilizzata")</f>
        <v>27</v>
      </c>
      <c r="D2" s="102" t="s">
        <v>74</v>
      </c>
      <c r="E2" s="103"/>
      <c r="F2" s="66" t="s">
        <v>30</v>
      </c>
      <c r="H2" t="s">
        <v>30</v>
      </c>
    </row>
    <row r="3" spans="1:8" ht="45" customHeight="1" thickBot="1" x14ac:dyDescent="0.3">
      <c r="A3" s="109" t="s">
        <v>19</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42</v>
      </c>
      <c r="G7" s="8" t="s">
        <v>39</v>
      </c>
      <c r="H7">
        <v>2</v>
      </c>
    </row>
    <row r="8" spans="1:8" ht="30" customHeight="1" thickBot="1" x14ac:dyDescent="0.3">
      <c r="A8" s="23" t="s">
        <v>43</v>
      </c>
      <c r="B8" s="22">
        <f>VLOOKUP(B7,G5:H10,2,FALSE)</f>
        <v>5</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f>VLOOKUP(B19,G27:H29,2,FALSE)</f>
        <v>5</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3.5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4.375</v>
      </c>
    </row>
    <row r="45" spans="1:8" ht="30" customHeight="1" thickBot="1" x14ac:dyDescent="0.3">
      <c r="A45" s="34"/>
      <c r="B45" s="35"/>
    </row>
    <row r="46" spans="1:8" ht="30" customHeight="1" thickBot="1" x14ac:dyDescent="0.3">
      <c r="A46" s="107" t="s">
        <v>112</v>
      </c>
      <c r="B46" s="115"/>
    </row>
    <row r="47" spans="1:8" ht="61.5" customHeight="1" thickBot="1" x14ac:dyDescent="0.3">
      <c r="A47" s="113" t="s">
        <v>191</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0"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Schede'!B39,"non utilizzata")</f>
        <v>28</v>
      </c>
      <c r="D2" s="102" t="s">
        <v>74</v>
      </c>
      <c r="E2" s="103"/>
      <c r="F2" s="66" t="s">
        <v>30</v>
      </c>
      <c r="H2" t="s">
        <v>30</v>
      </c>
    </row>
    <row r="3" spans="1:8" ht="45" customHeight="1" thickBot="1" x14ac:dyDescent="0.3">
      <c r="A3" s="109" t="s">
        <v>20</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42</v>
      </c>
      <c r="G7" s="8" t="s">
        <v>39</v>
      </c>
      <c r="H7">
        <v>2</v>
      </c>
    </row>
    <row r="8" spans="1:8" ht="30" customHeight="1" thickBot="1" x14ac:dyDescent="0.3">
      <c r="A8" s="23" t="s">
        <v>43</v>
      </c>
      <c r="B8" s="22">
        <f>VLOOKUP(B7,G5:H10,2,FALSE)</f>
        <v>5</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f>VLOOKUP(B19,G27:H29,2,FALSE)</f>
        <v>5</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3.5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4.375</v>
      </c>
    </row>
    <row r="45" spans="1:8" ht="30" customHeight="1" thickBot="1" x14ac:dyDescent="0.3">
      <c r="A45" s="34"/>
      <c r="B45" s="35"/>
    </row>
    <row r="46" spans="1:8" ht="30" customHeight="1" thickBot="1" x14ac:dyDescent="0.3">
      <c r="A46" s="107" t="s">
        <v>112</v>
      </c>
      <c r="B46" s="115"/>
    </row>
    <row r="47" spans="1:8" ht="76.5" customHeight="1" thickBot="1" x14ac:dyDescent="0.3">
      <c r="A47" s="113" t="s">
        <v>192</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Schede'!B40,"non utilizzata")</f>
        <v>29</v>
      </c>
      <c r="D2" s="102" t="s">
        <v>74</v>
      </c>
      <c r="E2" s="103"/>
      <c r="F2" s="66" t="s">
        <v>30</v>
      </c>
      <c r="H2" t="s">
        <v>30</v>
      </c>
    </row>
    <row r="3" spans="1:8" ht="45" customHeight="1" thickBot="1" x14ac:dyDescent="0.3">
      <c r="A3" s="109" t="s">
        <v>21</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f>VLOOKUP(B7,G5:H10,2,FALSE)</f>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f>VLOOKUP(B19,G27:H29,2,FALSE)</f>
        <v>5</v>
      </c>
      <c r="G20" s="11" t="s">
        <v>52</v>
      </c>
      <c r="H20">
        <v>5</v>
      </c>
    </row>
    <row r="21" spans="1:8" ht="30" customHeight="1" x14ac:dyDescent="0.25">
      <c r="A21" s="100" t="s">
        <v>61</v>
      </c>
      <c r="B21" s="101"/>
    </row>
    <row r="22" spans="1:8" ht="30" customHeight="1" thickBot="1" x14ac:dyDescent="0.3">
      <c r="A22" s="29" t="s">
        <v>62</v>
      </c>
      <c r="B22" s="64" t="s">
        <v>67</v>
      </c>
      <c r="G22" s="7" t="s">
        <v>71</v>
      </c>
      <c r="H22" t="s">
        <v>70</v>
      </c>
    </row>
    <row r="23" spans="1:8" ht="30" customHeight="1" thickBot="1" x14ac:dyDescent="0.3">
      <c r="A23" s="15" t="s">
        <v>43</v>
      </c>
      <c r="B23" s="30">
        <f>VLOOKUP(B22,G31:H36,2,FALSE)</f>
        <v>5</v>
      </c>
      <c r="G23" s="11" t="s">
        <v>55</v>
      </c>
      <c r="H23">
        <v>1</v>
      </c>
    </row>
    <row r="24" spans="1:8" ht="30" customHeight="1" thickBot="1" x14ac:dyDescent="0.3">
      <c r="A24" s="19" t="s">
        <v>68</v>
      </c>
      <c r="B24" s="31">
        <f>IFERROR((B8+B11+B14+B17+B20+B23)/6,"-")</f>
        <v>3.6666666666666665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4.583333333333333</v>
      </c>
    </row>
    <row r="45" spans="1:8" ht="30" customHeight="1" thickBot="1" x14ac:dyDescent="0.3">
      <c r="A45" s="34"/>
      <c r="B45" s="35"/>
    </row>
    <row r="46" spans="1:8" ht="30" customHeight="1" thickBot="1" x14ac:dyDescent="0.3">
      <c r="A46" s="107" t="s">
        <v>112</v>
      </c>
      <c r="B46" s="115"/>
    </row>
    <row r="47" spans="1:8" ht="66.75" customHeight="1" thickBot="1" x14ac:dyDescent="0.3">
      <c r="A47" s="113" t="s">
        <v>311</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Schede'!B41,"non utilizzata")</f>
        <v>30</v>
      </c>
      <c r="D2" s="102" t="s">
        <v>74</v>
      </c>
      <c r="E2" s="103"/>
      <c r="F2" s="66" t="s">
        <v>30</v>
      </c>
      <c r="H2" t="s">
        <v>30</v>
      </c>
    </row>
    <row r="3" spans="1:8" ht="45" customHeight="1" thickBot="1" x14ac:dyDescent="0.3">
      <c r="A3" s="109" t="s">
        <v>119</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f>VLOOKUP(B7,G5:H10,2,FALSE)</f>
        <v>1</v>
      </c>
      <c r="G8" s="7" t="s">
        <v>40</v>
      </c>
      <c r="H8">
        <v>3</v>
      </c>
    </row>
    <row r="9" spans="1:8" ht="30" customHeight="1" thickBot="1" x14ac:dyDescent="0.3">
      <c r="A9" s="100" t="s">
        <v>44</v>
      </c>
      <c r="B9" s="101"/>
      <c r="G9" s="7" t="s">
        <v>41</v>
      </c>
      <c r="H9">
        <v>4</v>
      </c>
    </row>
    <row r="10" spans="1:8" ht="30" customHeight="1" thickBot="1" x14ac:dyDescent="0.3">
      <c r="A10" s="25" t="s">
        <v>45</v>
      </c>
      <c r="B10" s="65" t="s">
        <v>46</v>
      </c>
      <c r="G10" s="7" t="s">
        <v>42</v>
      </c>
      <c r="H10">
        <v>5</v>
      </c>
    </row>
    <row r="11" spans="1:8" ht="30" customHeight="1" thickBot="1" x14ac:dyDescent="0.3">
      <c r="A11" s="26" t="s">
        <v>43</v>
      </c>
      <c r="B11" s="22">
        <f>VLOOKUP(B10,G13:H15,2,FALSE)</f>
        <v>2</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f>VLOOKUP(B16,G22:H25,2,FALSE)</f>
        <v>1</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1.1666666666666667</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104</v>
      </c>
      <c r="G38" s="7" t="s">
        <v>71</v>
      </c>
      <c r="H38" t="s">
        <v>70</v>
      </c>
    </row>
    <row r="39" spans="1:8" ht="30" customHeight="1" thickBot="1" x14ac:dyDescent="0.3">
      <c r="A39" s="15" t="s">
        <v>43</v>
      </c>
      <c r="B39" s="30">
        <f>VLOOKUP(B38,G56:H61,2,FALSE)</f>
        <v>1</v>
      </c>
      <c r="G39" s="7" t="s">
        <v>96</v>
      </c>
      <c r="H39">
        <v>1</v>
      </c>
    </row>
    <row r="40" spans="1:8" ht="30" customHeight="1" thickBot="1" x14ac:dyDescent="0.3">
      <c r="A40" s="32" t="s">
        <v>93</v>
      </c>
      <c r="B40" s="31">
        <f>IFERROR((B30+B33+B36+B39)/4,"-")</f>
        <v>0.75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0.875</v>
      </c>
    </row>
    <row r="45" spans="1:8" ht="30" customHeight="1" thickBot="1" x14ac:dyDescent="0.3">
      <c r="A45" s="34"/>
      <c r="B45" s="35"/>
    </row>
    <row r="46" spans="1:8" ht="30" customHeight="1" thickBot="1" x14ac:dyDescent="0.3">
      <c r="A46" s="107" t="s">
        <v>112</v>
      </c>
      <c r="B46" s="115"/>
    </row>
    <row r="47" spans="1:8" ht="30" customHeight="1" thickBot="1" x14ac:dyDescent="0.3">
      <c r="A47" s="113" t="s">
        <v>187</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t="str">
        <f>IF(F2="SI",'Indice Schede'!B42,"non utilizzata")</f>
        <v>non utilizzata</v>
      </c>
      <c r="D2" s="102" t="s">
        <v>74</v>
      </c>
      <c r="E2" s="103"/>
      <c r="F2" s="66" t="s">
        <v>31</v>
      </c>
      <c r="H2" t="s">
        <v>30</v>
      </c>
    </row>
    <row r="3" spans="1:8" ht="45" customHeight="1" thickBot="1" x14ac:dyDescent="0.3">
      <c r="A3" s="109" t="s">
        <v>120</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t="str">
        <f>VLOOKUP(B7,G5:H10,2,FALSE)</f>
        <v>-</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t="str">
        <f>VLOOKUP(B10,G13:H15,2,FALSE)</f>
        <v>-</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t="str">
        <f>VLOOKUP(B13,G17:H20,2,FALSE)</f>
        <v>-</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t="str">
        <f>VLOOKUP(B16,G22:H25,2,FALSE)</f>
        <v>-</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t="str">
        <f>VLOOKUP(B19,G27:H29,2,FALSE)</f>
        <v>-</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t="str">
        <f>VLOOKUP(B22,G31:H36,2,FALSE)</f>
        <v>-</v>
      </c>
      <c r="G23" s="11" t="s">
        <v>55</v>
      </c>
      <c r="H23">
        <v>1</v>
      </c>
    </row>
    <row r="24" spans="1:8" ht="30" customHeight="1" thickBot="1" x14ac:dyDescent="0.3">
      <c r="A24" s="19" t="s">
        <v>68</v>
      </c>
      <c r="B24" s="31" t="str">
        <f>IFERROR((B8+B11+B14+B17+B20+B23)/6,"-")</f>
        <v>-</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t="str">
        <f>VLOOKUP(B29,G38:H43,2,FALSE)</f>
        <v>-</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t="str">
        <f>VLOOKUP(B32,G27:H29,2,FALSE)</f>
        <v>-</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t="str">
        <f>VLOOKUP(B35,G48:H54,2,FALSE)</f>
        <v>-</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t="str">
        <f>VLOOKUP(B38,G56:H61,2,FALSE)</f>
        <v>-</v>
      </c>
      <c r="G39" s="7" t="s">
        <v>96</v>
      </c>
      <c r="H39">
        <v>1</v>
      </c>
    </row>
    <row r="40" spans="1:8" ht="30" customHeight="1" thickBot="1" x14ac:dyDescent="0.3">
      <c r="A40" s="32" t="s">
        <v>93</v>
      </c>
      <c r="B40" s="31" t="str">
        <f>IFERROR((B30+B33+B36+B39)/4,"-")</f>
        <v>-</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7" t="s">
        <v>112</v>
      </c>
      <c r="B46" s="115"/>
    </row>
    <row r="47" spans="1:8" ht="30" customHeight="1" thickBot="1" x14ac:dyDescent="0.3">
      <c r="A47" s="113"/>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0" zoomScaleNormal="100" zoomScaleSheetLayoutView="100" workbookViewId="0">
      <selection activeCell="A52" sqref="A5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Schede'!B43,"non utilizzata")</f>
        <v>32</v>
      </c>
      <c r="D2" s="102" t="s">
        <v>74</v>
      </c>
      <c r="E2" s="103"/>
      <c r="F2" s="66" t="s">
        <v>30</v>
      </c>
      <c r="H2" t="s">
        <v>30</v>
      </c>
    </row>
    <row r="3" spans="1:8" ht="45" customHeight="1" thickBot="1" x14ac:dyDescent="0.3">
      <c r="A3" s="109" t="s">
        <v>22</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f>VLOOKUP(B7,G5:H10,2,FALSE)</f>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2.1666666666666665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105</v>
      </c>
      <c r="G38" s="7" t="s">
        <v>71</v>
      </c>
      <c r="H38" t="s">
        <v>70</v>
      </c>
    </row>
    <row r="39" spans="1:8" ht="30" customHeight="1" thickBot="1" x14ac:dyDescent="0.3">
      <c r="A39" s="15" t="s">
        <v>43</v>
      </c>
      <c r="B39" s="30">
        <f>VLOOKUP(B38,G56:H61,2,FALSE)</f>
        <v>2</v>
      </c>
      <c r="G39" s="7" t="s">
        <v>96</v>
      </c>
      <c r="H39">
        <v>1</v>
      </c>
    </row>
    <row r="40" spans="1:8" ht="30" customHeight="1" thickBot="1" x14ac:dyDescent="0.3">
      <c r="A40" s="32" t="s">
        <v>93</v>
      </c>
      <c r="B40" s="31">
        <f>IFERROR((B30+B33+B36+B39)/4,"-")</f>
        <v>1</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2.1666666666666665</v>
      </c>
    </row>
    <row r="45" spans="1:8" ht="30" customHeight="1" thickBot="1" x14ac:dyDescent="0.3">
      <c r="A45" s="34"/>
      <c r="B45" s="35"/>
    </row>
    <row r="46" spans="1:8" ht="30" customHeight="1" thickBot="1" x14ac:dyDescent="0.3">
      <c r="A46" s="107" t="s">
        <v>112</v>
      </c>
      <c r="B46" s="115"/>
    </row>
    <row r="47" spans="1:8" ht="62.25" customHeight="1" thickBot="1" x14ac:dyDescent="0.3">
      <c r="A47" s="113" t="s">
        <v>313</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0"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Schede'!B44,"non utilizzata")</f>
        <v>33</v>
      </c>
      <c r="D2" s="102" t="s">
        <v>74</v>
      </c>
      <c r="E2" s="103"/>
      <c r="F2" s="66" t="s">
        <v>30</v>
      </c>
      <c r="H2" t="s">
        <v>30</v>
      </c>
    </row>
    <row r="3" spans="1:8" ht="45" customHeight="1" thickBot="1" x14ac:dyDescent="0.3">
      <c r="A3" s="109" t="s">
        <v>23</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f>VLOOKUP(B7,G5:H10,2,FALSE)</f>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2.5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3.125</v>
      </c>
    </row>
    <row r="45" spans="1:8" ht="30" customHeight="1" thickBot="1" x14ac:dyDescent="0.3">
      <c r="A45" s="34"/>
      <c r="B45" s="35"/>
    </row>
    <row r="46" spans="1:8" ht="30" customHeight="1" thickBot="1" x14ac:dyDescent="0.3">
      <c r="A46" s="107" t="s">
        <v>112</v>
      </c>
      <c r="B46" s="115"/>
    </row>
    <row r="47" spans="1:8" ht="37.5" customHeight="1" thickBot="1" x14ac:dyDescent="0.3">
      <c r="A47" s="113" t="s">
        <v>346</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Schede'!B45,"non utilizzata")</f>
        <v>34</v>
      </c>
      <c r="D2" s="102" t="s">
        <v>74</v>
      </c>
      <c r="E2" s="103"/>
      <c r="F2" s="66" t="s">
        <v>30</v>
      </c>
      <c r="H2" t="s">
        <v>30</v>
      </c>
    </row>
    <row r="3" spans="1:8" ht="45" customHeight="1" thickBot="1" x14ac:dyDescent="0.3">
      <c r="A3" s="109" t="s">
        <v>121</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f>VLOOKUP(B7,G5:H10,2,FALSE)</f>
        <v>4</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3</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3.75</v>
      </c>
    </row>
    <row r="45" spans="1:8" ht="30" customHeight="1" thickBot="1" x14ac:dyDescent="0.3">
      <c r="A45" s="34"/>
      <c r="B45" s="35"/>
    </row>
    <row r="46" spans="1:8" ht="30" customHeight="1" thickBot="1" x14ac:dyDescent="0.3">
      <c r="A46" s="107" t="s">
        <v>112</v>
      </c>
      <c r="B46" s="115"/>
    </row>
    <row r="47" spans="1:8" ht="51" customHeight="1" thickBot="1" x14ac:dyDescent="0.3">
      <c r="A47" s="113" t="s">
        <v>315</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Schede'!B46,"non utilizzata")</f>
        <v>35</v>
      </c>
      <c r="D2" s="102" t="s">
        <v>74</v>
      </c>
      <c r="E2" s="103"/>
      <c r="F2" s="66" t="s">
        <v>30</v>
      </c>
      <c r="H2" t="s">
        <v>30</v>
      </c>
    </row>
    <row r="3" spans="1:8" ht="45" customHeight="1" thickBot="1" x14ac:dyDescent="0.3">
      <c r="A3" s="109" t="s">
        <v>24</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f>VLOOKUP(B7,G5:H10,2,FALSE)</f>
        <v>4</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3.333333333333333</v>
      </c>
    </row>
    <row r="45" spans="1:8" ht="30" customHeight="1" thickBot="1" x14ac:dyDescent="0.3">
      <c r="A45" s="34"/>
      <c r="B45" s="35"/>
    </row>
    <row r="46" spans="1:8" ht="30" customHeight="1" thickBot="1" x14ac:dyDescent="0.3">
      <c r="A46" s="107" t="s">
        <v>112</v>
      </c>
      <c r="B46" s="115"/>
    </row>
    <row r="47" spans="1:8" ht="47.25" customHeight="1" thickBot="1" x14ac:dyDescent="0.3">
      <c r="A47" s="113" t="s">
        <v>316</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0" zoomScaleNormal="100" zoomScaleSheetLayoutView="100" workbookViewId="0">
      <selection activeCell="A3" sqref="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Schede'!B47,"non utilizzata")</f>
        <v>36</v>
      </c>
      <c r="D2" s="102" t="s">
        <v>74</v>
      </c>
      <c r="E2" s="103"/>
      <c r="F2" s="66" t="s">
        <v>30</v>
      </c>
      <c r="H2" t="s">
        <v>30</v>
      </c>
    </row>
    <row r="3" spans="1:8" ht="45" customHeight="1" thickBot="1" x14ac:dyDescent="0.3">
      <c r="A3" s="109" t="s">
        <v>317</v>
      </c>
      <c r="B3" s="110"/>
      <c r="F3" s="67"/>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f>VLOOKUP(B7,G5:H10,2,FALSE)</f>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4</v>
      </c>
      <c r="G23" s="11" t="s">
        <v>55</v>
      </c>
      <c r="H23">
        <v>1</v>
      </c>
    </row>
    <row r="24" spans="1:8" ht="30" customHeight="1" thickBot="1" x14ac:dyDescent="0.3">
      <c r="A24" s="19" t="s">
        <v>68</v>
      </c>
      <c r="B24" s="31">
        <f>IFERROR((B8+B11+B14+B17+B20+B23)/6,"-")</f>
        <v>3</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3.75</v>
      </c>
    </row>
    <row r="45" spans="1:8" ht="30" customHeight="1" thickBot="1" x14ac:dyDescent="0.3">
      <c r="A45" s="34"/>
      <c r="B45" s="35"/>
    </row>
    <row r="46" spans="1:8" ht="30" customHeight="1" thickBot="1" x14ac:dyDescent="0.3">
      <c r="A46" s="107" t="s">
        <v>112</v>
      </c>
      <c r="B46" s="115"/>
    </row>
    <row r="47" spans="1:8" ht="33" customHeight="1" thickBot="1" x14ac:dyDescent="0.3">
      <c r="A47" s="113" t="s">
        <v>216</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H65"/>
  <sheetViews>
    <sheetView topLeftCell="A7"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Schede'!B12,"non utilizzata")</f>
        <v>1</v>
      </c>
      <c r="D2" s="102" t="s">
        <v>74</v>
      </c>
      <c r="E2" s="103"/>
      <c r="F2" s="66" t="s">
        <v>30</v>
      </c>
      <c r="H2" t="s">
        <v>30</v>
      </c>
    </row>
    <row r="3" spans="1:8" ht="45" customHeight="1" thickBot="1" x14ac:dyDescent="0.3">
      <c r="A3" s="109" t="s">
        <v>32</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f>VLOOKUP(B7,G5:H10,2,FALSE)</f>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2.5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98</v>
      </c>
      <c r="G29" s="11" t="s">
        <v>60</v>
      </c>
      <c r="H29">
        <v>5</v>
      </c>
    </row>
    <row r="30" spans="1:8" ht="30" customHeight="1" thickBot="1" x14ac:dyDescent="0.3">
      <c r="A30" s="15" t="s">
        <v>43</v>
      </c>
      <c r="B30" s="30">
        <f>VLOOKUP(B29,G38:H43,2,FALSE)</f>
        <v>3</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VLOOKUP(B35,G45:H51,2,FALSE)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VLOOKUP(B38,G53:H58,2,FALSE)</f>
        <v>3</v>
      </c>
      <c r="G39" s="7" t="s">
        <v>96</v>
      </c>
      <c r="H39">
        <v>1</v>
      </c>
    </row>
    <row r="40" spans="1:8" ht="30" customHeight="1" thickBot="1" x14ac:dyDescent="0.3">
      <c r="A40" s="32" t="s">
        <v>93</v>
      </c>
      <c r="B40" s="31">
        <f>IFERROR((B30+B33+B36+B39)/4,"-")</f>
        <v>1.75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4.375</v>
      </c>
    </row>
    <row r="45" spans="1:8" ht="30" customHeight="1" thickBot="1" x14ac:dyDescent="0.3">
      <c r="G45" s="7" t="s">
        <v>71</v>
      </c>
      <c r="H45" t="s">
        <v>70</v>
      </c>
    </row>
    <row r="46" spans="1:8" ht="30" customHeight="1" thickBot="1" x14ac:dyDescent="0.3">
      <c r="A46" s="107" t="s">
        <v>112</v>
      </c>
      <c r="B46" s="115"/>
      <c r="G46" s="7" t="s">
        <v>85</v>
      </c>
      <c r="H46">
        <v>0</v>
      </c>
    </row>
    <row r="47" spans="1:8" ht="279" customHeight="1" thickBot="1" x14ac:dyDescent="0.3">
      <c r="A47" s="113" t="s">
        <v>339</v>
      </c>
      <c r="B47" s="114"/>
      <c r="G47" s="7" t="s">
        <v>86</v>
      </c>
      <c r="H47">
        <v>1</v>
      </c>
    </row>
    <row r="48" spans="1:8" ht="12" customHeight="1" thickBot="1" x14ac:dyDescent="0.3">
      <c r="G48" s="7" t="s">
        <v>87</v>
      </c>
      <c r="H48">
        <v>2</v>
      </c>
    </row>
    <row r="49" spans="7:8" ht="30" customHeight="1" thickBot="1" x14ac:dyDescent="0.3">
      <c r="G49" s="7" t="s">
        <v>88</v>
      </c>
      <c r="H49">
        <v>3</v>
      </c>
    </row>
    <row r="50" spans="7:8" ht="30" customHeight="1" thickBot="1" x14ac:dyDescent="0.3">
      <c r="G50" s="7" t="s">
        <v>89</v>
      </c>
      <c r="H50">
        <v>4</v>
      </c>
    </row>
    <row r="51" spans="7:8" ht="30" customHeight="1" thickBot="1" x14ac:dyDescent="0.3">
      <c r="G51" s="7" t="s">
        <v>90</v>
      </c>
      <c r="H51">
        <v>5</v>
      </c>
    </row>
    <row r="52" spans="7:8" ht="30" customHeight="1" x14ac:dyDescent="0.25"/>
    <row r="53" spans="7:8" ht="30" customHeight="1" thickBot="1" x14ac:dyDescent="0.3">
      <c r="G53" s="7" t="s">
        <v>71</v>
      </c>
      <c r="H53" t="s">
        <v>70</v>
      </c>
    </row>
    <row r="54" spans="7:8" ht="30" customHeight="1" thickBot="1" x14ac:dyDescent="0.3">
      <c r="G54" s="7" t="s">
        <v>104</v>
      </c>
      <c r="H54">
        <v>1</v>
      </c>
    </row>
    <row r="55" spans="7:8" ht="30" customHeight="1" thickBot="1" x14ac:dyDescent="0.3">
      <c r="G55" s="7" t="s">
        <v>105</v>
      </c>
      <c r="H55">
        <v>2</v>
      </c>
    </row>
    <row r="56" spans="7:8" ht="30" customHeight="1" thickBot="1" x14ac:dyDescent="0.3">
      <c r="G56" s="7" t="s">
        <v>103</v>
      </c>
      <c r="H56">
        <v>3</v>
      </c>
    </row>
    <row r="57" spans="7:8" ht="30" customHeight="1" thickBot="1" x14ac:dyDescent="0.3">
      <c r="G57" s="7" t="s">
        <v>106</v>
      </c>
      <c r="H57">
        <v>4</v>
      </c>
    </row>
    <row r="58" spans="7:8" ht="30" customHeight="1" thickBot="1" x14ac:dyDescent="0.3">
      <c r="G58" s="7" t="s">
        <v>107</v>
      </c>
      <c r="H58">
        <v>5</v>
      </c>
    </row>
    <row r="59" spans="7:8" ht="30" customHeight="1" x14ac:dyDescent="0.25"/>
    <row r="60" spans="7:8" ht="30" customHeight="1" x14ac:dyDescent="0.25"/>
    <row r="61" spans="7:8" ht="30" customHeight="1" x14ac:dyDescent="0.25"/>
    <row r="62" spans="7:8" ht="30" customHeight="1" x14ac:dyDescent="0.25"/>
    <row r="63" spans="7:8" ht="30" customHeight="1" x14ac:dyDescent="0.25"/>
    <row r="64" spans="7:8" ht="30" customHeight="1" x14ac:dyDescent="0.25"/>
    <row r="65" ht="30" customHeight="1" x14ac:dyDescent="0.25"/>
  </sheetData>
  <mergeCells count="20">
    <mergeCell ref="A31:B31"/>
    <mergeCell ref="A34:B34"/>
    <mergeCell ref="A37:B37"/>
    <mergeCell ref="A47:B47"/>
    <mergeCell ref="A46:B46"/>
    <mergeCell ref="A41:B41"/>
    <mergeCell ref="A43:B43"/>
    <mergeCell ref="A28:B28"/>
    <mergeCell ref="D2:E2"/>
    <mergeCell ref="D4:F4"/>
    <mergeCell ref="A27:B27"/>
    <mergeCell ref="A3:B3"/>
    <mergeCell ref="A4:B4"/>
    <mergeCell ref="A25:B25"/>
    <mergeCell ref="A6:B6"/>
    <mergeCell ref="A9:B9"/>
    <mergeCell ref="A12:B12"/>
    <mergeCell ref="A15:B15"/>
    <mergeCell ref="A18:B18"/>
    <mergeCell ref="A21:B21"/>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$G$45:$G$51</formula1>
    </dataValidation>
    <dataValidation type="list" allowBlank="1" showInputMessage="1" showErrorMessage="1" promptTitle="Impatto" prompt="Selezionare una delle possibili opzioni dal menu a tendina" sqref="B38">
      <formula1>$G$53:$G$58</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6"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Schede'!B48,"non utilizzata")</f>
        <v>37</v>
      </c>
      <c r="D2" s="102" t="s">
        <v>74</v>
      </c>
      <c r="E2" s="103"/>
      <c r="F2" s="66" t="s">
        <v>30</v>
      </c>
      <c r="H2" t="s">
        <v>30</v>
      </c>
    </row>
    <row r="3" spans="1:8" ht="45" customHeight="1" thickBot="1" x14ac:dyDescent="0.3">
      <c r="A3" s="109" t="s">
        <v>217</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f>VLOOKUP(B7,G5:H10,2,FALSE)</f>
        <v>2</v>
      </c>
      <c r="G8" s="7" t="s">
        <v>40</v>
      </c>
      <c r="H8">
        <v>3</v>
      </c>
    </row>
    <row r="9" spans="1:8" ht="30" customHeight="1" thickBot="1" x14ac:dyDescent="0.3">
      <c r="A9" s="100" t="s">
        <v>44</v>
      </c>
      <c r="B9" s="101"/>
      <c r="G9" s="7" t="s">
        <v>41</v>
      </c>
      <c r="H9">
        <v>4</v>
      </c>
    </row>
    <row r="10" spans="1:8" ht="30" customHeight="1" thickBot="1" x14ac:dyDescent="0.3">
      <c r="A10" s="25" t="s">
        <v>45</v>
      </c>
      <c r="B10" s="65" t="s">
        <v>46</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4</v>
      </c>
      <c r="G23" s="11" t="s">
        <v>55</v>
      </c>
      <c r="H23">
        <v>1</v>
      </c>
    </row>
    <row r="24" spans="1:8" ht="30" customHeight="1" thickBot="1" x14ac:dyDescent="0.3">
      <c r="A24" s="19" t="s">
        <v>68</v>
      </c>
      <c r="B24" s="31">
        <f>IFERROR((B8+B11+B14+B17+B20+B23)/6,"-")</f>
        <v>3.3333333333333335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107</v>
      </c>
      <c r="G38" s="7" t="s">
        <v>71</v>
      </c>
      <c r="H38" t="s">
        <v>70</v>
      </c>
    </row>
    <row r="39" spans="1:8" ht="30" customHeight="1" thickBot="1" x14ac:dyDescent="0.3">
      <c r="A39" s="15" t="s">
        <v>43</v>
      </c>
      <c r="B39" s="30">
        <v>4</v>
      </c>
      <c r="G39" s="7" t="s">
        <v>96</v>
      </c>
      <c r="H39">
        <v>1</v>
      </c>
    </row>
    <row r="40" spans="1:8" ht="30" customHeight="1" thickBot="1" x14ac:dyDescent="0.3">
      <c r="A40" s="32" t="s">
        <v>93</v>
      </c>
      <c r="B40" s="31">
        <f>IFERROR((B30+B33+B36+B39)/4,"-")</f>
        <v>1.5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5</v>
      </c>
    </row>
    <row r="45" spans="1:8" ht="30" customHeight="1" thickBot="1" x14ac:dyDescent="0.3">
      <c r="A45" s="34"/>
      <c r="B45" s="35"/>
    </row>
    <row r="46" spans="1:8" ht="30" customHeight="1" thickBot="1" x14ac:dyDescent="0.3">
      <c r="A46" s="107" t="s">
        <v>112</v>
      </c>
      <c r="B46" s="115"/>
    </row>
    <row r="47" spans="1:8" ht="103.5" customHeight="1" thickBot="1" x14ac:dyDescent="0.3">
      <c r="A47" s="119" t="s">
        <v>218</v>
      </c>
      <c r="B47" s="120"/>
    </row>
    <row r="48" spans="1:8" ht="84.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7:B47"/>
    <mergeCell ref="A46:B46"/>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Schede'!B49,"non utilizzata")</f>
        <v>38</v>
      </c>
      <c r="D2" s="102" t="s">
        <v>74</v>
      </c>
      <c r="E2" s="103"/>
      <c r="F2" s="66" t="s">
        <v>30</v>
      </c>
      <c r="H2" t="s">
        <v>30</v>
      </c>
    </row>
    <row r="3" spans="1:8" ht="45" customHeight="1" thickBot="1" x14ac:dyDescent="0.3">
      <c r="A3" s="109" t="s">
        <v>122</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f>VLOOKUP(B7,G5:H10,2,FALSE)</f>
        <v>2</v>
      </c>
      <c r="G8" s="7" t="s">
        <v>40</v>
      </c>
      <c r="H8">
        <v>3</v>
      </c>
    </row>
    <row r="9" spans="1:8" ht="30" customHeight="1" thickBot="1" x14ac:dyDescent="0.3">
      <c r="A9" s="100" t="s">
        <v>44</v>
      </c>
      <c r="B9" s="101"/>
      <c r="G9" s="7" t="s">
        <v>41</v>
      </c>
      <c r="H9">
        <v>4</v>
      </c>
    </row>
    <row r="10" spans="1:8" ht="30" customHeight="1" thickBot="1" x14ac:dyDescent="0.3">
      <c r="A10" s="25" t="s">
        <v>45</v>
      </c>
      <c r="B10" s="65" t="s">
        <v>46</v>
      </c>
      <c r="G10" s="7" t="s">
        <v>42</v>
      </c>
      <c r="H10">
        <v>5</v>
      </c>
    </row>
    <row r="11" spans="1:8" ht="30" customHeight="1" thickBot="1" x14ac:dyDescent="0.3">
      <c r="A11" s="26" t="s">
        <v>43</v>
      </c>
      <c r="B11" s="22">
        <f>VLOOKUP(B10,G13:H15,2,FALSE)</f>
        <v>2</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f>VLOOKUP(B16,G22:H25,2,FALSE)</f>
        <v>1</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1.3333333333333333</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1.6666666666666665</v>
      </c>
    </row>
    <row r="45" spans="1:8" ht="30" customHeight="1" thickBot="1" x14ac:dyDescent="0.3">
      <c r="A45" s="34"/>
      <c r="B45" s="35"/>
    </row>
    <row r="46" spans="1:8" ht="30" customHeight="1" thickBot="1" x14ac:dyDescent="0.3">
      <c r="A46" s="107" t="s">
        <v>112</v>
      </c>
      <c r="B46" s="115"/>
    </row>
    <row r="47" spans="1:8" ht="30" customHeight="1" thickBot="1" x14ac:dyDescent="0.3">
      <c r="A47" s="116" t="s">
        <v>318</v>
      </c>
      <c r="B47" s="117"/>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6"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Schede'!B50,"non utilizzata")</f>
        <v>39</v>
      </c>
      <c r="D2" s="102" t="s">
        <v>74</v>
      </c>
      <c r="E2" s="103"/>
      <c r="F2" s="66" t="s">
        <v>30</v>
      </c>
      <c r="H2" t="s">
        <v>30</v>
      </c>
    </row>
    <row r="3" spans="1:8" ht="45" customHeight="1" thickBot="1" x14ac:dyDescent="0.3">
      <c r="A3" s="109" t="s">
        <v>123</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40</v>
      </c>
      <c r="G7" s="8" t="s">
        <v>39</v>
      </c>
      <c r="H7">
        <v>2</v>
      </c>
    </row>
    <row r="8" spans="1:8" ht="30" customHeight="1" thickBot="1" x14ac:dyDescent="0.3">
      <c r="A8" s="23" t="s">
        <v>43</v>
      </c>
      <c r="B8" s="22">
        <f>VLOOKUP(B7,G5:H10,2,FALSE)</f>
        <v>3</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51</v>
      </c>
      <c r="G13" s="7" t="s">
        <v>71</v>
      </c>
      <c r="H13" t="s">
        <v>70</v>
      </c>
    </row>
    <row r="14" spans="1:8" ht="30" customHeight="1" thickBot="1" x14ac:dyDescent="0.3">
      <c r="A14" s="26" t="s">
        <v>43</v>
      </c>
      <c r="B14" s="22">
        <f>VLOOKUP(B13,G17:H20,2,FALSE)</f>
        <v>3</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65</v>
      </c>
      <c r="G22" s="7" t="s">
        <v>71</v>
      </c>
      <c r="H22" t="s">
        <v>70</v>
      </c>
    </row>
    <row r="23" spans="1:8" ht="30" customHeight="1" thickBot="1" x14ac:dyDescent="0.3">
      <c r="A23" s="15" t="s">
        <v>43</v>
      </c>
      <c r="B23" s="30">
        <f>VLOOKUP(B22,G31:H36,2,FALSE)</f>
        <v>3</v>
      </c>
      <c r="G23" s="11" t="s">
        <v>55</v>
      </c>
      <c r="H23">
        <v>1</v>
      </c>
    </row>
    <row r="24" spans="1:8" ht="30" customHeight="1" thickBot="1" x14ac:dyDescent="0.3">
      <c r="A24" s="19" t="s">
        <v>68</v>
      </c>
      <c r="B24" s="31">
        <f>IFERROR((B8+B11+B14+B17+B20+B23)/6,"-")</f>
        <v>3.3333333333333335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107</v>
      </c>
      <c r="G38" s="7" t="s">
        <v>71</v>
      </c>
      <c r="H38" t="s">
        <v>70</v>
      </c>
    </row>
    <row r="39" spans="1:8" ht="30" customHeight="1" thickBot="1" x14ac:dyDescent="0.3">
      <c r="A39" s="15" t="s">
        <v>43</v>
      </c>
      <c r="B39" s="30">
        <f>VLOOKUP(B38,G56:H61,2,FALSE)</f>
        <v>5</v>
      </c>
      <c r="G39" s="7" t="s">
        <v>96</v>
      </c>
      <c r="H39">
        <v>1</v>
      </c>
    </row>
    <row r="40" spans="1:8" ht="30" customHeight="1" thickBot="1" x14ac:dyDescent="0.3">
      <c r="A40" s="32" t="s">
        <v>93</v>
      </c>
      <c r="B40" s="31">
        <f>IFERROR((B30+B33+B36+B39)/4,"-")</f>
        <v>1.75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5.8333333333333339</v>
      </c>
    </row>
    <row r="45" spans="1:8" ht="30" customHeight="1" thickBot="1" x14ac:dyDescent="0.3">
      <c r="A45" s="34"/>
      <c r="B45" s="35"/>
    </row>
    <row r="46" spans="1:8" ht="30" customHeight="1" thickBot="1" x14ac:dyDescent="0.3">
      <c r="A46" s="107" t="s">
        <v>112</v>
      </c>
      <c r="B46" s="115"/>
    </row>
    <row r="47" spans="1:8" ht="80.25" customHeight="1" thickBot="1" x14ac:dyDescent="0.3">
      <c r="A47" s="113" t="s">
        <v>319</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abSelected="1"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Schede'!B51,"non utilizzata")</f>
        <v>40</v>
      </c>
      <c r="D2" s="102" t="s">
        <v>74</v>
      </c>
      <c r="E2" s="103"/>
      <c r="F2" s="66" t="s">
        <v>30</v>
      </c>
      <c r="H2" t="s">
        <v>30</v>
      </c>
    </row>
    <row r="3" spans="1:8" ht="45" customHeight="1" thickBot="1" x14ac:dyDescent="0.3">
      <c r="A3" s="109" t="s">
        <v>235</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v>3</v>
      </c>
      <c r="G8" s="7" t="s">
        <v>40</v>
      </c>
      <c r="H8">
        <v>3</v>
      </c>
    </row>
    <row r="9" spans="1:8" ht="30" customHeight="1" thickBot="1" x14ac:dyDescent="0.3">
      <c r="A9" s="100" t="s">
        <v>44</v>
      </c>
      <c r="B9" s="101"/>
      <c r="G9" s="7" t="s">
        <v>41</v>
      </c>
      <c r="H9">
        <v>4</v>
      </c>
    </row>
    <row r="10" spans="1:8" ht="30" customHeight="1" thickBot="1" x14ac:dyDescent="0.3">
      <c r="A10" s="25" t="s">
        <v>45</v>
      </c>
      <c r="B10" s="65" t="s">
        <v>46</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v>3</v>
      </c>
      <c r="G23" s="11" t="s">
        <v>55</v>
      </c>
      <c r="H23">
        <v>1</v>
      </c>
    </row>
    <row r="24" spans="1:8" ht="30" customHeight="1" thickBot="1" x14ac:dyDescent="0.3">
      <c r="A24" s="19" t="s">
        <v>68</v>
      </c>
      <c r="B24" s="31">
        <f>IFERROR((B8+B11+B14+B17+B20+B23)/6,"-")</f>
        <v>3</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107</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3.75</v>
      </c>
    </row>
    <row r="45" spans="1:8" ht="30" customHeight="1" thickBot="1" x14ac:dyDescent="0.3">
      <c r="A45" s="34"/>
      <c r="B45" s="35"/>
    </row>
    <row r="46" spans="1:8" ht="30" customHeight="1" thickBot="1" x14ac:dyDescent="0.3">
      <c r="A46" s="107" t="s">
        <v>112</v>
      </c>
      <c r="B46" s="115"/>
    </row>
    <row r="47" spans="1:8" ht="100.5" customHeight="1" thickBot="1" x14ac:dyDescent="0.3">
      <c r="A47" s="113" t="s">
        <v>236</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Schede'!B52,"non utilizzata")</f>
        <v>41</v>
      </c>
      <c r="D2" s="102" t="s">
        <v>74</v>
      </c>
      <c r="E2" s="103"/>
      <c r="F2" s="66" t="s">
        <v>30</v>
      </c>
      <c r="H2" t="s">
        <v>30</v>
      </c>
    </row>
    <row r="3" spans="1:8" ht="45" customHeight="1" thickBot="1" x14ac:dyDescent="0.3">
      <c r="A3" s="109" t="s">
        <v>220</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46</v>
      </c>
      <c r="G10" s="7" t="s">
        <v>42</v>
      </c>
      <c r="H10">
        <v>5</v>
      </c>
    </row>
    <row r="11" spans="1:8" ht="30" customHeight="1" thickBot="1" x14ac:dyDescent="0.3">
      <c r="A11" s="26" t="s">
        <v>43</v>
      </c>
      <c r="B11" s="22">
        <f>VLOOKUP(B10,G13:H15,2,FALSE)</f>
        <v>2</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1.8333333333333333</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v>3</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v>2</v>
      </c>
      <c r="G36" s="11" t="s">
        <v>67</v>
      </c>
      <c r="H36">
        <v>5</v>
      </c>
    </row>
    <row r="37" spans="1:8" ht="30" customHeight="1" x14ac:dyDescent="0.25">
      <c r="A37" s="100" t="s">
        <v>91</v>
      </c>
      <c r="B37" s="101"/>
    </row>
    <row r="38" spans="1:8" ht="30" customHeight="1" thickBot="1" x14ac:dyDescent="0.3">
      <c r="A38" s="29" t="s">
        <v>92</v>
      </c>
      <c r="B38" s="64" t="s">
        <v>104</v>
      </c>
      <c r="G38" s="7" t="s">
        <v>71</v>
      </c>
      <c r="H38" t="s">
        <v>70</v>
      </c>
    </row>
    <row r="39" spans="1:8" ht="30" customHeight="1" thickBot="1" x14ac:dyDescent="0.3">
      <c r="A39" s="15" t="s">
        <v>43</v>
      </c>
      <c r="B39" s="30">
        <v>4</v>
      </c>
      <c r="G39" s="7" t="s">
        <v>96</v>
      </c>
      <c r="H39">
        <v>1</v>
      </c>
    </row>
    <row r="40" spans="1:8" ht="30" customHeight="1" thickBot="1" x14ac:dyDescent="0.3">
      <c r="A40" s="32" t="s">
        <v>93</v>
      </c>
      <c r="B40" s="31">
        <f>IFERROR((B30+B33+B36+B39)/4,"-")</f>
        <v>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4.583333333333333</v>
      </c>
    </row>
    <row r="45" spans="1:8" ht="30" customHeight="1" thickBot="1" x14ac:dyDescent="0.3">
      <c r="A45" s="34"/>
      <c r="B45" s="35"/>
    </row>
    <row r="46" spans="1:8" ht="30" customHeight="1" thickBot="1" x14ac:dyDescent="0.3">
      <c r="A46" s="107" t="s">
        <v>112</v>
      </c>
      <c r="B46" s="115"/>
    </row>
    <row r="47" spans="1:8" ht="34.5" customHeight="1" thickBot="1" x14ac:dyDescent="0.3">
      <c r="A47" s="113" t="s">
        <v>320</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Schede'!B53,"non utilizzata")</f>
        <v>42</v>
      </c>
      <c r="D2" s="102" t="s">
        <v>74</v>
      </c>
      <c r="E2" s="103"/>
      <c r="F2" s="66" t="s">
        <v>30</v>
      </c>
      <c r="H2" t="s">
        <v>30</v>
      </c>
    </row>
    <row r="3" spans="1:8" ht="45" customHeight="1" thickBot="1" x14ac:dyDescent="0.3">
      <c r="A3" s="109" t="s">
        <v>321</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51</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v>5</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104</v>
      </c>
      <c r="G38" s="7" t="s">
        <v>71</v>
      </c>
      <c r="H38" t="s">
        <v>70</v>
      </c>
    </row>
    <row r="39" spans="1:8" ht="30" customHeight="1" thickBot="1" x14ac:dyDescent="0.3">
      <c r="A39" s="15" t="s">
        <v>43</v>
      </c>
      <c r="B39" s="30">
        <v>4</v>
      </c>
      <c r="G39" s="7" t="s">
        <v>96</v>
      </c>
      <c r="H39">
        <v>1</v>
      </c>
    </row>
    <row r="40" spans="1:8" ht="30" customHeight="1" thickBot="1" x14ac:dyDescent="0.3">
      <c r="A40" s="32" t="s">
        <v>93</v>
      </c>
      <c r="B40" s="31">
        <f>IFERROR((B30+B33+B36+B39)/4,"-")</f>
        <v>2.75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7.333333333333333</v>
      </c>
    </row>
    <row r="45" spans="1:8" ht="30" customHeight="1" thickBot="1" x14ac:dyDescent="0.3">
      <c r="A45" s="34"/>
      <c r="B45" s="35"/>
    </row>
    <row r="46" spans="1:8" ht="30" customHeight="1" thickBot="1" x14ac:dyDescent="0.3">
      <c r="A46" s="107" t="s">
        <v>112</v>
      </c>
      <c r="B46" s="115"/>
    </row>
    <row r="47" spans="1:8" ht="81" customHeight="1" thickBot="1" x14ac:dyDescent="0.3">
      <c r="A47" s="113" t="s">
        <v>222</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t="str">
        <f>IF(F2="SI",'Indice Schede'!B54,"non utilizzata")</f>
        <v>non utilizzata</v>
      </c>
      <c r="D2" s="102" t="s">
        <v>74</v>
      </c>
      <c r="E2" s="103"/>
      <c r="F2" s="66" t="s">
        <v>31</v>
      </c>
      <c r="H2" t="s">
        <v>30</v>
      </c>
    </row>
    <row r="3" spans="1:8" ht="45" customHeight="1" thickBot="1" x14ac:dyDescent="0.3">
      <c r="A3" s="109" t="s">
        <v>25</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f>VLOOKUP(B7,G5:H10,2,FALSE)</f>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104</v>
      </c>
      <c r="G38" s="7" t="s">
        <v>71</v>
      </c>
      <c r="H38" t="s">
        <v>70</v>
      </c>
    </row>
    <row r="39" spans="1:8" ht="30" customHeight="1" thickBot="1" x14ac:dyDescent="0.3">
      <c r="A39" s="15" t="s">
        <v>43</v>
      </c>
      <c r="B39" s="30">
        <f>VLOOKUP(B38,G56:H61,2,FALSE)</f>
        <v>1</v>
      </c>
      <c r="G39" s="7" t="s">
        <v>96</v>
      </c>
      <c r="H39">
        <v>1</v>
      </c>
    </row>
    <row r="40" spans="1:8" ht="30" customHeight="1" thickBot="1" x14ac:dyDescent="0.3">
      <c r="A40" s="32" t="s">
        <v>93</v>
      </c>
      <c r="B40" s="31">
        <f>IFERROR((B30+B33+B36+B39)/4,"-")</f>
        <v>0.75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2</v>
      </c>
    </row>
    <row r="45" spans="1:8" ht="30" customHeight="1" thickBot="1" x14ac:dyDescent="0.3">
      <c r="A45" s="34"/>
      <c r="B45" s="35"/>
    </row>
    <row r="46" spans="1:8" ht="30" customHeight="1" thickBot="1" x14ac:dyDescent="0.3">
      <c r="A46" s="107" t="s">
        <v>112</v>
      </c>
      <c r="B46" s="115"/>
    </row>
    <row r="47" spans="1:8" ht="32.25" customHeight="1" thickBot="1" x14ac:dyDescent="0.3">
      <c r="A47" s="113" t="s">
        <v>188</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t="str">
        <f>IF(F2="SI",'Indice Schede'!B55,"non utilizzata")</f>
        <v>non utilizzata</v>
      </c>
      <c r="D2" s="102" t="s">
        <v>74</v>
      </c>
      <c r="E2" s="103"/>
      <c r="F2" s="66" t="s">
        <v>31</v>
      </c>
      <c r="H2" t="s">
        <v>30</v>
      </c>
    </row>
    <row r="3" spans="1:8" ht="45" customHeight="1" thickBot="1" x14ac:dyDescent="0.3">
      <c r="A3" s="109" t="s">
        <v>204</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f>VLOOKUP(B7,G5:H10,2,FALSE)</f>
        <v>4</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3</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3.333333333333333</v>
      </c>
    </row>
    <row r="45" spans="1:8" ht="30" customHeight="1" thickBot="1" x14ac:dyDescent="0.3">
      <c r="A45" s="34"/>
      <c r="B45" s="35"/>
    </row>
    <row r="46" spans="1:8" ht="30" customHeight="1" thickBot="1" x14ac:dyDescent="0.3">
      <c r="A46" s="107" t="s">
        <v>112</v>
      </c>
      <c r="B46" s="115"/>
    </row>
    <row r="47" spans="1:8" ht="69" customHeight="1" thickBot="1" x14ac:dyDescent="0.3">
      <c r="A47" s="113" t="s">
        <v>285</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Schede'!B56,"non utilizzata")</f>
        <v>45</v>
      </c>
      <c r="D2" s="102" t="s">
        <v>74</v>
      </c>
      <c r="E2" s="103"/>
      <c r="F2" s="66" t="s">
        <v>30</v>
      </c>
      <c r="H2" t="s">
        <v>30</v>
      </c>
    </row>
    <row r="3" spans="1:8" ht="45" customHeight="1" thickBot="1" x14ac:dyDescent="0.3">
      <c r="A3" s="109" t="s">
        <v>26</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f>VLOOKUP(B7,G5:H10,2,FALSE)</f>
        <v>1</v>
      </c>
      <c r="G8" s="7" t="s">
        <v>40</v>
      </c>
      <c r="H8">
        <v>3</v>
      </c>
    </row>
    <row r="9" spans="1:8" ht="30" customHeight="1" thickBot="1" x14ac:dyDescent="0.3">
      <c r="A9" s="100" t="s">
        <v>44</v>
      </c>
      <c r="B9" s="101"/>
      <c r="G9" s="7" t="s">
        <v>41</v>
      </c>
      <c r="H9">
        <v>4</v>
      </c>
    </row>
    <row r="10" spans="1:8" ht="30" customHeight="1" thickBot="1" x14ac:dyDescent="0.3">
      <c r="A10" s="25" t="s">
        <v>45</v>
      </c>
      <c r="B10" s="65" t="s">
        <v>46</v>
      </c>
      <c r="G10" s="7" t="s">
        <v>42</v>
      </c>
      <c r="H10">
        <v>5</v>
      </c>
    </row>
    <row r="11" spans="1:8" ht="30" customHeight="1" thickBot="1" x14ac:dyDescent="0.3">
      <c r="A11" s="26" t="s">
        <v>43</v>
      </c>
      <c r="B11" s="22">
        <f>VLOOKUP(B10,G13:H15,2,FALSE)</f>
        <v>2</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1.6666666666666667</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105</v>
      </c>
      <c r="G38" s="7" t="s">
        <v>71</v>
      </c>
      <c r="H38" t="s">
        <v>70</v>
      </c>
    </row>
    <row r="39" spans="1:8" ht="30" customHeight="1" thickBot="1" x14ac:dyDescent="0.3">
      <c r="A39" s="15" t="s">
        <v>43</v>
      </c>
      <c r="B39" s="30">
        <f>VLOOKUP(B38,G56:H61,2,FALSE)</f>
        <v>2</v>
      </c>
      <c r="G39" s="7" t="s">
        <v>96</v>
      </c>
      <c r="H39">
        <v>1</v>
      </c>
    </row>
    <row r="40" spans="1:8" ht="30" customHeight="1" thickBot="1" x14ac:dyDescent="0.3">
      <c r="A40" s="32" t="s">
        <v>93</v>
      </c>
      <c r="B40" s="31">
        <f>IFERROR((B30+B33+B36+B39)/4,"-")</f>
        <v>1</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1.6666666666666667</v>
      </c>
    </row>
    <row r="45" spans="1:8" ht="30" customHeight="1" thickBot="1" x14ac:dyDescent="0.3">
      <c r="A45" s="34"/>
      <c r="B45" s="35"/>
    </row>
    <row r="46" spans="1:8" ht="30" customHeight="1" thickBot="1" x14ac:dyDescent="0.3">
      <c r="A46" s="107" t="s">
        <v>112</v>
      </c>
      <c r="B46" s="115"/>
    </row>
    <row r="47" spans="1:8" ht="53.25" customHeight="1" thickBot="1" x14ac:dyDescent="0.3">
      <c r="A47" s="113" t="s">
        <v>189</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t="str">
        <f>IF(F2="SI",'Indice Schede'!B57,"non utilizzata")</f>
        <v>non utilizzata</v>
      </c>
      <c r="D2" s="102" t="s">
        <v>74</v>
      </c>
      <c r="E2" s="103"/>
      <c r="F2" s="66" t="s">
        <v>31</v>
      </c>
      <c r="H2" t="s">
        <v>30</v>
      </c>
    </row>
    <row r="3" spans="1:8" ht="45" customHeight="1" thickBot="1" x14ac:dyDescent="0.3">
      <c r="A3" s="109" t="s">
        <v>223</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40</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5</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3.3333333333333335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v>5</v>
      </c>
    </row>
    <row r="31" spans="1:8" ht="30" customHeight="1" thickBot="1" x14ac:dyDescent="0.3">
      <c r="A31" s="100">
        <v>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v>2</v>
      </c>
      <c r="G36" s="11" t="s">
        <v>67</v>
      </c>
      <c r="H36">
        <v>5</v>
      </c>
    </row>
    <row r="37" spans="1:8" ht="30" customHeight="1" x14ac:dyDescent="0.25">
      <c r="A37" s="100" t="s">
        <v>91</v>
      </c>
      <c r="B37" s="101"/>
    </row>
    <row r="38" spans="1:8" ht="30" customHeight="1" thickBot="1" x14ac:dyDescent="0.3">
      <c r="A38" s="29" t="s">
        <v>92</v>
      </c>
      <c r="B38" s="64" t="s">
        <v>105</v>
      </c>
      <c r="G38" s="7" t="s">
        <v>71</v>
      </c>
      <c r="H38" t="s">
        <v>70</v>
      </c>
    </row>
    <row r="39" spans="1:8" ht="30" customHeight="1" thickBot="1" x14ac:dyDescent="0.3">
      <c r="A39" s="15" t="s">
        <v>43</v>
      </c>
      <c r="B39" s="30">
        <v>3</v>
      </c>
      <c r="G39" s="7" t="s">
        <v>96</v>
      </c>
      <c r="H39">
        <v>1</v>
      </c>
    </row>
    <row r="40" spans="1:8" ht="30" customHeight="1" thickBot="1" x14ac:dyDescent="0.3">
      <c r="A40" s="32" t="s">
        <v>93</v>
      </c>
      <c r="B40" s="31">
        <f>IFERROR((B30+B33+B36+B39)/4,"-")</f>
        <v>2.75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9.1666666666666679</v>
      </c>
    </row>
    <row r="45" spans="1:8" ht="30" customHeight="1" thickBot="1" x14ac:dyDescent="0.3">
      <c r="A45" s="34"/>
      <c r="B45" s="35"/>
    </row>
    <row r="46" spans="1:8" ht="30" customHeight="1" thickBot="1" x14ac:dyDescent="0.3">
      <c r="A46" s="107" t="s">
        <v>112</v>
      </c>
      <c r="B46" s="115"/>
    </row>
    <row r="47" spans="1:8" ht="78" customHeight="1" thickBot="1" x14ac:dyDescent="0.3">
      <c r="A47" s="113" t="s">
        <v>224</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Schede'!B13,"non utilizzata")</f>
        <v>2</v>
      </c>
      <c r="D2" s="102" t="s">
        <v>74</v>
      </c>
      <c r="E2" s="103"/>
      <c r="F2" s="66" t="s">
        <v>30</v>
      </c>
      <c r="H2" t="s">
        <v>30</v>
      </c>
    </row>
    <row r="3" spans="1:8" ht="45" customHeight="1" thickBot="1" x14ac:dyDescent="0.3">
      <c r="A3" s="109" t="s">
        <v>2</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f>VLOOKUP(B7,G5:H10,2,FALSE)</f>
        <v>4</v>
      </c>
      <c r="G8" s="7" t="s">
        <v>40</v>
      </c>
      <c r="H8">
        <v>3</v>
      </c>
    </row>
    <row r="9" spans="1:8" ht="30" customHeight="1" thickBot="1" x14ac:dyDescent="0.3">
      <c r="A9" s="100" t="s">
        <v>44</v>
      </c>
      <c r="B9" s="101"/>
      <c r="G9" s="7" t="s">
        <v>41</v>
      </c>
      <c r="H9">
        <v>4</v>
      </c>
    </row>
    <row r="10" spans="1:8" ht="30" customHeight="1" thickBot="1" x14ac:dyDescent="0.3">
      <c r="A10" s="25" t="s">
        <v>45</v>
      </c>
      <c r="B10" s="65" t="s">
        <v>46</v>
      </c>
      <c r="G10" s="7" t="s">
        <v>42</v>
      </c>
      <c r="H10">
        <v>5</v>
      </c>
    </row>
    <row r="11" spans="1:8" ht="30" customHeight="1" thickBot="1" x14ac:dyDescent="0.3">
      <c r="A11" s="26" t="s">
        <v>43</v>
      </c>
      <c r="B11" s="22">
        <f>VLOOKUP(B10,G13:H15,2,FALSE)</f>
        <v>2</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2.1666666666666665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97</v>
      </c>
      <c r="G29" s="11" t="s">
        <v>60</v>
      </c>
      <c r="H29">
        <v>5</v>
      </c>
    </row>
    <row r="30" spans="1:8" ht="30" customHeight="1" thickBot="1" x14ac:dyDescent="0.3">
      <c r="A30" s="15" t="s">
        <v>43</v>
      </c>
      <c r="B30" s="30">
        <f>VLOOKUP(B29,G38:H43,2,FALSE)</f>
        <v>2</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3.25</v>
      </c>
    </row>
    <row r="45" spans="1:8" ht="30" customHeight="1" thickBot="1" x14ac:dyDescent="0.3">
      <c r="A45" s="34"/>
      <c r="B45" s="35"/>
    </row>
    <row r="46" spans="1:8" ht="30" customHeight="1" thickBot="1" x14ac:dyDescent="0.3">
      <c r="A46" s="107" t="s">
        <v>112</v>
      </c>
      <c r="B46" s="115"/>
    </row>
    <row r="47" spans="1:8" ht="61.5" customHeight="1" thickBot="1" x14ac:dyDescent="0.3">
      <c r="A47" s="113" t="s">
        <v>176</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t="str">
        <f>IF(F2="SI",'Indice Schede'!B58,"non utilizzata")</f>
        <v>non utilizzata</v>
      </c>
      <c r="D2" s="102" t="s">
        <v>74</v>
      </c>
      <c r="E2" s="103"/>
      <c r="F2" s="66" t="s">
        <v>31</v>
      </c>
      <c r="H2" t="s">
        <v>30</v>
      </c>
    </row>
    <row r="3" spans="1:8" ht="45" customHeight="1" thickBot="1" x14ac:dyDescent="0.3">
      <c r="A3" s="109" t="s">
        <v>27</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40</v>
      </c>
      <c r="G7" s="8" t="s">
        <v>39</v>
      </c>
      <c r="H7">
        <v>2</v>
      </c>
    </row>
    <row r="8" spans="1:8" ht="30" customHeight="1" thickBot="1" x14ac:dyDescent="0.3">
      <c r="A8" s="23" t="s">
        <v>43</v>
      </c>
      <c r="B8" s="22">
        <f>VLOOKUP(B7,G5:H10,2,FALSE)</f>
        <v>3</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66</v>
      </c>
      <c r="G22" s="7" t="s">
        <v>71</v>
      </c>
      <c r="H22" t="s">
        <v>70</v>
      </c>
    </row>
    <row r="23" spans="1:8" ht="30" customHeight="1" thickBot="1" x14ac:dyDescent="0.3">
      <c r="A23" s="15" t="s">
        <v>43</v>
      </c>
      <c r="B23" s="30">
        <f>VLOOKUP(B22,G31:H36,2,FALSE)</f>
        <v>4</v>
      </c>
      <c r="G23" s="11" t="s">
        <v>55</v>
      </c>
      <c r="H23">
        <v>1</v>
      </c>
    </row>
    <row r="24" spans="1:8" ht="30" customHeight="1" thickBot="1" x14ac:dyDescent="0.3">
      <c r="A24" s="19" t="s">
        <v>68</v>
      </c>
      <c r="B24" s="31">
        <f>IFERROR((B8+B11+B14+B17+B20+B23)/6,"-")</f>
        <v>3.1666666666666665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106</v>
      </c>
      <c r="G38" s="7" t="s">
        <v>71</v>
      </c>
      <c r="H38" t="s">
        <v>70</v>
      </c>
    </row>
    <row r="39" spans="1:8" ht="30" customHeight="1" thickBot="1" x14ac:dyDescent="0.3">
      <c r="A39" s="15" t="s">
        <v>43</v>
      </c>
      <c r="B39" s="30">
        <f>VLOOKUP(B38,G56:H61,2,FALSE)</f>
        <v>4</v>
      </c>
      <c r="G39" s="7" t="s">
        <v>96</v>
      </c>
      <c r="H39">
        <v>1</v>
      </c>
    </row>
    <row r="40" spans="1:8" ht="30" customHeight="1" thickBot="1" x14ac:dyDescent="0.3">
      <c r="A40" s="32" t="s">
        <v>93</v>
      </c>
      <c r="B40" s="31">
        <f>IFERROR((B30+B33+B36+B39)/4,"-")</f>
        <v>1.5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4.75</v>
      </c>
    </row>
    <row r="45" spans="1:8" ht="30" customHeight="1" thickBot="1" x14ac:dyDescent="0.3">
      <c r="A45" s="34"/>
      <c r="B45" s="35"/>
    </row>
    <row r="46" spans="1:8" ht="30" customHeight="1" thickBot="1" x14ac:dyDescent="0.3">
      <c r="A46" s="107" t="s">
        <v>112</v>
      </c>
      <c r="B46" s="115"/>
    </row>
    <row r="47" spans="1:8" ht="55.5" customHeight="1" thickBot="1" x14ac:dyDescent="0.3">
      <c r="A47" s="113" t="s">
        <v>322</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sheetProtection sheet="1" objects="1" scenarios="1"/>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t="e">
        <f>IF(F2="SI",'Indice Schede'!#REF!,"non utilizzata")</f>
        <v>#REF!</v>
      </c>
      <c r="D2" s="102" t="s">
        <v>74</v>
      </c>
      <c r="E2" s="103"/>
      <c r="F2" s="66" t="s">
        <v>30</v>
      </c>
      <c r="H2" t="s">
        <v>30</v>
      </c>
    </row>
    <row r="3" spans="1:8" ht="45" customHeight="1" thickBot="1" x14ac:dyDescent="0.3">
      <c r="A3" s="109" t="s">
        <v>28</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42</v>
      </c>
      <c r="G7" s="8" t="s">
        <v>39</v>
      </c>
      <c r="H7">
        <v>2</v>
      </c>
    </row>
    <row r="8" spans="1:8" ht="30" customHeight="1" thickBot="1" x14ac:dyDescent="0.3">
      <c r="A8" s="23" t="s">
        <v>43</v>
      </c>
      <c r="B8" s="22">
        <f>VLOOKUP(B7,G5:H10,2,FALSE)</f>
        <v>5</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65</v>
      </c>
      <c r="G22" s="7" t="s">
        <v>71</v>
      </c>
      <c r="H22" t="s">
        <v>70</v>
      </c>
    </row>
    <row r="23" spans="1:8" ht="30" customHeight="1" thickBot="1" x14ac:dyDescent="0.3">
      <c r="A23" s="15" t="s">
        <v>43</v>
      </c>
      <c r="B23" s="30">
        <f>VLOOKUP(B22,G31:H36,2,FALSE)</f>
        <v>3</v>
      </c>
      <c r="G23" s="11" t="s">
        <v>55</v>
      </c>
      <c r="H23">
        <v>1</v>
      </c>
    </row>
    <row r="24" spans="1:8" ht="30" customHeight="1" thickBot="1" x14ac:dyDescent="0.3">
      <c r="A24" s="19" t="s">
        <v>68</v>
      </c>
      <c r="B24" s="31">
        <f>IFERROR((B8+B11+B14+B17+B20+B23)/6,"-")</f>
        <v>3</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3.75</v>
      </c>
    </row>
    <row r="45" spans="1:8" ht="30" customHeight="1" thickBot="1" x14ac:dyDescent="0.3">
      <c r="A45" s="34"/>
      <c r="B45" s="35"/>
    </row>
    <row r="46" spans="1:8" ht="30" customHeight="1" thickBot="1" x14ac:dyDescent="0.3">
      <c r="A46" s="107" t="s">
        <v>112</v>
      </c>
      <c r="B46" s="115"/>
    </row>
    <row r="47" spans="1:8" ht="86.25" customHeight="1" thickBot="1" x14ac:dyDescent="0.3">
      <c r="A47" s="113" t="s">
        <v>190</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Schede'!B59,"non utilizzata")</f>
        <v>49</v>
      </c>
      <c r="D2" s="102" t="s">
        <v>74</v>
      </c>
      <c r="E2" s="103"/>
      <c r="F2" s="66" t="s">
        <v>30</v>
      </c>
      <c r="H2" t="s">
        <v>30</v>
      </c>
    </row>
    <row r="3" spans="1:8" ht="45" customHeight="1" thickBot="1" x14ac:dyDescent="0.3">
      <c r="A3" s="109" t="s">
        <v>198</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5</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3.1666666666666665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1</v>
      </c>
      <c r="G39" s="7" t="s">
        <v>96</v>
      </c>
      <c r="H39">
        <v>1</v>
      </c>
    </row>
    <row r="40" spans="1:8" ht="30" customHeight="1" thickBot="1" x14ac:dyDescent="0.3">
      <c r="A40" s="32" t="s">
        <v>93</v>
      </c>
      <c r="B40" s="31">
        <f>IFERROR((B30+B33+B36+B39)/4,"-")</f>
        <v>0.75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2.375</v>
      </c>
    </row>
    <row r="45" spans="1:8" ht="30" customHeight="1" thickBot="1" x14ac:dyDescent="0.3">
      <c r="A45" s="34"/>
      <c r="B45" s="35"/>
    </row>
    <row r="46" spans="1:8" ht="30" customHeight="1" thickBot="1" x14ac:dyDescent="0.3">
      <c r="A46" s="107" t="s">
        <v>112</v>
      </c>
      <c r="B46" s="115"/>
    </row>
    <row r="47" spans="1:8" ht="30" customHeight="1" thickBot="1" x14ac:dyDescent="0.3">
      <c r="A47" s="113" t="s">
        <v>323</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Schede'!B59,"non utilizzata")</f>
        <v>49</v>
      </c>
      <c r="D2" s="102" t="s">
        <v>74</v>
      </c>
      <c r="E2" s="103"/>
      <c r="F2" s="66" t="s">
        <v>30</v>
      </c>
      <c r="H2" t="s">
        <v>30</v>
      </c>
    </row>
    <row r="3" spans="1:8" ht="45" customHeight="1" thickBot="1" x14ac:dyDescent="0.3">
      <c r="A3" s="109" t="s">
        <v>199</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3.125</v>
      </c>
    </row>
    <row r="45" spans="1:8" ht="30" customHeight="1" thickBot="1" x14ac:dyDescent="0.3">
      <c r="A45" s="34"/>
      <c r="B45" s="35"/>
    </row>
    <row r="46" spans="1:8" ht="30" customHeight="1" thickBot="1" x14ac:dyDescent="0.3">
      <c r="A46" s="107" t="s">
        <v>112</v>
      </c>
      <c r="B46" s="115"/>
    </row>
    <row r="47" spans="1:8" ht="30" customHeight="1" thickBot="1" x14ac:dyDescent="0.3">
      <c r="A47" s="113" t="s">
        <v>212</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F2" sqref="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Schede'!B59,"non utilizzata")</f>
        <v>49</v>
      </c>
      <c r="D2" s="102" t="s">
        <v>74</v>
      </c>
      <c r="E2" s="103"/>
      <c r="F2" s="66" t="s">
        <v>30</v>
      </c>
      <c r="H2" t="s">
        <v>30</v>
      </c>
    </row>
    <row r="3" spans="1:8" ht="45" customHeight="1" thickBot="1" x14ac:dyDescent="0.3">
      <c r="A3" s="109" t="s">
        <v>200</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1</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2.1666666666666665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2.1666666666666665</v>
      </c>
    </row>
    <row r="45" spans="1:8" ht="30" customHeight="1" thickBot="1" x14ac:dyDescent="0.3">
      <c r="A45" s="34"/>
      <c r="B45" s="35"/>
    </row>
    <row r="46" spans="1:8" ht="30" customHeight="1" thickBot="1" x14ac:dyDescent="0.3">
      <c r="A46" s="107" t="s">
        <v>112</v>
      </c>
      <c r="B46" s="115"/>
    </row>
    <row r="47" spans="1:8" ht="30" customHeight="1" thickBot="1" x14ac:dyDescent="0.3">
      <c r="A47" s="113" t="s">
        <v>201</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52</v>
      </c>
      <c r="D2" s="102" t="s">
        <v>74</v>
      </c>
      <c r="E2" s="103"/>
      <c r="F2" s="66" t="s">
        <v>30</v>
      </c>
      <c r="H2" t="s">
        <v>30</v>
      </c>
    </row>
    <row r="3" spans="1:8" ht="45" customHeight="1" thickBot="1" x14ac:dyDescent="0.3">
      <c r="A3" s="109" t="s">
        <v>202</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2.5</v>
      </c>
    </row>
    <row r="45" spans="1:8" ht="30" customHeight="1" thickBot="1" x14ac:dyDescent="0.3">
      <c r="A45" s="34"/>
      <c r="B45" s="35"/>
    </row>
    <row r="46" spans="1:8" ht="30" customHeight="1" thickBot="1" x14ac:dyDescent="0.3">
      <c r="A46" s="107" t="s">
        <v>112</v>
      </c>
      <c r="B46" s="115"/>
    </row>
    <row r="47" spans="1:8" ht="63.75" customHeight="1" thickBot="1" x14ac:dyDescent="0.3">
      <c r="A47" s="113" t="s">
        <v>325</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53</v>
      </c>
      <c r="D2" s="102" t="s">
        <v>74</v>
      </c>
      <c r="E2" s="103"/>
      <c r="F2" s="66" t="s">
        <v>30</v>
      </c>
      <c r="H2" t="s">
        <v>30</v>
      </c>
    </row>
    <row r="3" spans="1:8" ht="45" customHeight="1" thickBot="1" x14ac:dyDescent="0.3">
      <c r="A3" s="109" t="s">
        <v>203</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67</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2.5</v>
      </c>
    </row>
    <row r="45" spans="1:8" ht="30" customHeight="1" thickBot="1" x14ac:dyDescent="0.3">
      <c r="A45" s="34"/>
      <c r="B45" s="35"/>
    </row>
    <row r="46" spans="1:8" ht="30" customHeight="1" thickBot="1" x14ac:dyDescent="0.3">
      <c r="A46" s="107" t="s">
        <v>112</v>
      </c>
      <c r="B46" s="115"/>
    </row>
    <row r="47" spans="1:8" ht="30" customHeight="1" thickBot="1" x14ac:dyDescent="0.3">
      <c r="A47" s="113" t="s">
        <v>213</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54</v>
      </c>
      <c r="D2" s="102" t="s">
        <v>74</v>
      </c>
      <c r="E2" s="103"/>
      <c r="F2" s="66" t="s">
        <v>30</v>
      </c>
      <c r="H2" t="s">
        <v>30</v>
      </c>
    </row>
    <row r="3" spans="1:8" ht="45" customHeight="1" thickBot="1" x14ac:dyDescent="0.3">
      <c r="A3" s="109" t="s">
        <v>226</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42</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46</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67</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4</v>
      </c>
      <c r="G39" s="7" t="s">
        <v>96</v>
      </c>
      <c r="H39">
        <v>1</v>
      </c>
    </row>
    <row r="40" spans="1:8" ht="30" customHeight="1" thickBot="1" x14ac:dyDescent="0.3">
      <c r="A40" s="32" t="s">
        <v>93</v>
      </c>
      <c r="B40" s="31">
        <f>IFERROR((B30+B33+B36+B39)/4,"-")</f>
        <v>1.75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4.6666666666666661</v>
      </c>
    </row>
    <row r="45" spans="1:8" ht="30" customHeight="1" thickBot="1" x14ac:dyDescent="0.3">
      <c r="A45" s="34"/>
      <c r="B45" s="35"/>
    </row>
    <row r="46" spans="1:8" ht="30" customHeight="1" thickBot="1" x14ac:dyDescent="0.3">
      <c r="A46" s="107" t="s">
        <v>112</v>
      </c>
      <c r="B46" s="115"/>
    </row>
    <row r="47" spans="1:8" ht="30" customHeight="1" thickBot="1" x14ac:dyDescent="0.3">
      <c r="A47" s="113" t="s">
        <v>227</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55</v>
      </c>
      <c r="D2" s="102" t="s">
        <v>74</v>
      </c>
      <c r="E2" s="103"/>
      <c r="F2" s="66" t="s">
        <v>30</v>
      </c>
      <c r="H2" t="s">
        <v>30</v>
      </c>
    </row>
    <row r="3" spans="1:8" ht="45" customHeight="1" thickBot="1" x14ac:dyDescent="0.3">
      <c r="A3" s="109" t="s">
        <v>229</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42</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5</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2.8333333333333335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86</v>
      </c>
      <c r="G35" s="11" t="s">
        <v>66</v>
      </c>
      <c r="H35">
        <v>4</v>
      </c>
    </row>
    <row r="36" spans="1:8" ht="30" customHeight="1" thickBot="1" x14ac:dyDescent="0.3">
      <c r="A36" s="15" t="s">
        <v>43</v>
      </c>
      <c r="B36" s="30">
        <v>2</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4.25</v>
      </c>
    </row>
    <row r="45" spans="1:8" ht="30" customHeight="1" thickBot="1" x14ac:dyDescent="0.3">
      <c r="A45" s="34"/>
      <c r="B45" s="35"/>
    </row>
    <row r="46" spans="1:8" ht="30" customHeight="1" thickBot="1" x14ac:dyDescent="0.3">
      <c r="A46" s="107" t="s">
        <v>112</v>
      </c>
      <c r="B46" s="115"/>
    </row>
    <row r="47" spans="1:8" ht="30" customHeight="1" thickBot="1" x14ac:dyDescent="0.3">
      <c r="A47" s="113" t="s">
        <v>230</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56</v>
      </c>
      <c r="D2" s="102" t="s">
        <v>74</v>
      </c>
      <c r="E2" s="103"/>
      <c r="F2" s="66" t="s">
        <v>30</v>
      </c>
      <c r="H2" t="s">
        <v>30</v>
      </c>
    </row>
    <row r="3" spans="1:8" ht="45" customHeight="1" thickBot="1" x14ac:dyDescent="0.3">
      <c r="A3" s="109" t="s">
        <v>232</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5</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3.3333333333333335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86</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3</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4.166666666666667</v>
      </c>
    </row>
    <row r="45" spans="1:8" ht="30" customHeight="1" thickBot="1" x14ac:dyDescent="0.3">
      <c r="A45" s="34"/>
      <c r="B45" s="35"/>
    </row>
    <row r="46" spans="1:8" ht="30" customHeight="1" thickBot="1" x14ac:dyDescent="0.3">
      <c r="A46" s="107" t="s">
        <v>112</v>
      </c>
      <c r="B46" s="115"/>
    </row>
    <row r="47" spans="1:8" ht="30" customHeight="1" thickBot="1" x14ac:dyDescent="0.3">
      <c r="A47" s="113" t="s">
        <v>233</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Schede'!B14,"non utilizzata")</f>
        <v>3</v>
      </c>
      <c r="D2" s="102" t="s">
        <v>74</v>
      </c>
      <c r="E2" s="103"/>
      <c r="F2" s="66" t="s">
        <v>30</v>
      </c>
      <c r="H2" t="s">
        <v>30</v>
      </c>
    </row>
    <row r="3" spans="1:8" ht="45" customHeight="1" thickBot="1" x14ac:dyDescent="0.3">
      <c r="A3" s="109" t="s">
        <v>3</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f>VLOOKUP(B7,G5:H10,2,FALSE)</f>
        <v>4</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f>VLOOKUP(B19,G27:H29,2,FALSE)</f>
        <v>5</v>
      </c>
      <c r="G20" s="11" t="s">
        <v>52</v>
      </c>
      <c r="H20">
        <v>5</v>
      </c>
    </row>
    <row r="21" spans="1:8" ht="30" customHeight="1" x14ac:dyDescent="0.25">
      <c r="A21" s="100" t="s">
        <v>61</v>
      </c>
      <c r="B21" s="101"/>
    </row>
    <row r="22" spans="1:8" ht="30" customHeight="1" thickBot="1" x14ac:dyDescent="0.3">
      <c r="A22" s="29" t="s">
        <v>62</v>
      </c>
      <c r="B22" s="64" t="s">
        <v>65</v>
      </c>
      <c r="G22" s="7" t="s">
        <v>71</v>
      </c>
      <c r="H22" t="s">
        <v>70</v>
      </c>
    </row>
    <row r="23" spans="1:8" ht="30" customHeight="1" thickBot="1" x14ac:dyDescent="0.3">
      <c r="A23" s="15" t="s">
        <v>43</v>
      </c>
      <c r="B23" s="30">
        <f>VLOOKUP(B22,G31:H36,2,FALSE)</f>
        <v>3</v>
      </c>
      <c r="G23" s="11" t="s">
        <v>55</v>
      </c>
      <c r="H23">
        <v>1</v>
      </c>
    </row>
    <row r="24" spans="1:8" ht="30" customHeight="1" thickBot="1" x14ac:dyDescent="0.3">
      <c r="A24" s="19" t="s">
        <v>68</v>
      </c>
      <c r="B24" s="31">
        <f>IFERROR((B8+B11+B14+B17+B20+B23)/6,"-")</f>
        <v>3.8333333333333335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97</v>
      </c>
      <c r="G29" s="11" t="s">
        <v>60</v>
      </c>
      <c r="H29">
        <v>5</v>
      </c>
    </row>
    <row r="30" spans="1:8" ht="30" customHeight="1" thickBot="1" x14ac:dyDescent="0.3">
      <c r="A30" s="15" t="s">
        <v>43</v>
      </c>
      <c r="B30" s="30">
        <f>VLOOKUP(B29,G38:H43,2,FALSE)</f>
        <v>2</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5.75</v>
      </c>
    </row>
    <row r="45" spans="1:8" ht="30" customHeight="1" thickBot="1" x14ac:dyDescent="0.3">
      <c r="A45" s="34"/>
      <c r="B45" s="35"/>
    </row>
    <row r="46" spans="1:8" ht="30" customHeight="1" thickBot="1" x14ac:dyDescent="0.3">
      <c r="A46" s="107" t="s">
        <v>112</v>
      </c>
      <c r="B46" s="115"/>
    </row>
    <row r="47" spans="1:8" ht="137.25" customHeight="1" thickBot="1" x14ac:dyDescent="0.3">
      <c r="A47" s="113" t="s">
        <v>304</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57</v>
      </c>
      <c r="D2" s="102" t="s">
        <v>74</v>
      </c>
      <c r="E2" s="103"/>
      <c r="F2" s="66" t="s">
        <v>30</v>
      </c>
      <c r="H2" t="s">
        <v>30</v>
      </c>
    </row>
    <row r="3" spans="1:8" ht="45" customHeight="1" thickBot="1" x14ac:dyDescent="0.3">
      <c r="A3" s="109" t="s">
        <v>238</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86</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3.125</v>
      </c>
    </row>
    <row r="45" spans="1:8" ht="30" customHeight="1" thickBot="1" x14ac:dyDescent="0.3">
      <c r="A45" s="34"/>
      <c r="B45" s="35"/>
    </row>
    <row r="46" spans="1:8" ht="30" customHeight="1" thickBot="1" x14ac:dyDescent="0.3">
      <c r="A46" s="107" t="s">
        <v>112</v>
      </c>
      <c r="B46" s="115"/>
    </row>
    <row r="47" spans="1:8" ht="30" customHeight="1" thickBot="1" x14ac:dyDescent="0.3">
      <c r="A47" s="113" t="s">
        <v>337</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58</v>
      </c>
      <c r="D2" s="102" t="s">
        <v>74</v>
      </c>
      <c r="E2" s="103"/>
      <c r="F2" s="66" t="s">
        <v>30</v>
      </c>
      <c r="H2" t="s">
        <v>30</v>
      </c>
    </row>
    <row r="3" spans="1:8" ht="45" customHeight="1" thickBot="1" x14ac:dyDescent="0.3">
      <c r="A3" s="109" t="s">
        <v>240</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42</v>
      </c>
      <c r="G7" s="8" t="s">
        <v>39</v>
      </c>
      <c r="H7">
        <v>2</v>
      </c>
    </row>
    <row r="8" spans="1:8" ht="30" customHeight="1" thickBot="1" x14ac:dyDescent="0.3">
      <c r="A8" s="23" t="s">
        <v>43</v>
      </c>
      <c r="B8" s="22">
        <v>3</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3</v>
      </c>
      <c r="G23" s="11" t="s">
        <v>55</v>
      </c>
      <c r="H23">
        <v>1</v>
      </c>
    </row>
    <row r="24" spans="1:8" ht="30" customHeight="1" thickBot="1" x14ac:dyDescent="0.3">
      <c r="A24" s="19" t="s">
        <v>68</v>
      </c>
      <c r="B24" s="31">
        <f>IFERROR((B8+B11+B14+B17+B20+B23)/6,"-")</f>
        <v>3</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3.75</v>
      </c>
    </row>
    <row r="45" spans="1:8" ht="30" customHeight="1" thickBot="1" x14ac:dyDescent="0.3">
      <c r="A45" s="34"/>
      <c r="B45" s="35"/>
    </row>
    <row r="46" spans="1:8" ht="30" customHeight="1" thickBot="1" x14ac:dyDescent="0.3">
      <c r="A46" s="107" t="s">
        <v>112</v>
      </c>
      <c r="B46" s="115"/>
    </row>
    <row r="47" spans="1:8" ht="30" customHeight="1" thickBot="1" x14ac:dyDescent="0.3">
      <c r="A47" s="113" t="s">
        <v>241</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59</v>
      </c>
      <c r="D2" s="102" t="s">
        <v>74</v>
      </c>
      <c r="E2" s="103"/>
      <c r="F2" s="66" t="s">
        <v>30</v>
      </c>
      <c r="H2" t="s">
        <v>30</v>
      </c>
    </row>
    <row r="3" spans="1:8" ht="45" customHeight="1" thickBot="1" x14ac:dyDescent="0.3">
      <c r="A3" s="109" t="s">
        <v>243</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2.8333333333333335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86</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3</v>
      </c>
      <c r="G39" s="7" t="s">
        <v>96</v>
      </c>
      <c r="H39">
        <v>1</v>
      </c>
    </row>
    <row r="40" spans="1:8" ht="30" customHeight="1" thickBot="1" x14ac:dyDescent="0.3">
      <c r="A40" s="32" t="s">
        <v>93</v>
      </c>
      <c r="B40" s="31">
        <f>IFERROR((B30+B33+B36+B39)/4,"-")</f>
        <v>1.75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4.9583333333333339</v>
      </c>
    </row>
    <row r="45" spans="1:8" ht="30" customHeight="1" thickBot="1" x14ac:dyDescent="0.3">
      <c r="A45" s="34"/>
      <c r="B45" s="35"/>
    </row>
    <row r="46" spans="1:8" ht="30" customHeight="1" thickBot="1" x14ac:dyDescent="0.3">
      <c r="A46" s="107" t="s">
        <v>112</v>
      </c>
      <c r="B46" s="115"/>
    </row>
    <row r="47" spans="1:8" ht="30" customHeight="1" thickBot="1" x14ac:dyDescent="0.3">
      <c r="A47" s="113" t="s">
        <v>244</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xWindow="926" yWindow="520"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60</v>
      </c>
      <c r="D2" s="102" t="s">
        <v>74</v>
      </c>
      <c r="E2" s="103"/>
      <c r="F2" s="66" t="s">
        <v>30</v>
      </c>
      <c r="H2" t="s">
        <v>30</v>
      </c>
    </row>
    <row r="3" spans="1:8" ht="45" customHeight="1" thickBot="1" x14ac:dyDescent="0.3">
      <c r="A3" s="109" t="s">
        <v>246</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3</v>
      </c>
      <c r="G23" s="11" t="s">
        <v>55</v>
      </c>
      <c r="H23">
        <v>1</v>
      </c>
    </row>
    <row r="24" spans="1:8" ht="30" customHeight="1" thickBot="1" x14ac:dyDescent="0.3">
      <c r="A24" s="19" t="s">
        <v>68</v>
      </c>
      <c r="B24" s="31">
        <f>IFERROR((B8+B11+B14+B17+B20+B23)/6,"-")</f>
        <v>2.8333333333333335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3</v>
      </c>
      <c r="G39" s="7" t="s">
        <v>96</v>
      </c>
      <c r="H39">
        <v>1</v>
      </c>
    </row>
    <row r="40" spans="1:8" ht="30" customHeight="1" thickBot="1" x14ac:dyDescent="0.3">
      <c r="A40" s="32" t="s">
        <v>93</v>
      </c>
      <c r="B40" s="31">
        <f>IFERROR((B30+B33+B36+B39)/4,"-")</f>
        <v>1.5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4.25</v>
      </c>
    </row>
    <row r="45" spans="1:8" ht="30" customHeight="1" thickBot="1" x14ac:dyDescent="0.3">
      <c r="A45" s="34"/>
      <c r="B45" s="35"/>
    </row>
    <row r="46" spans="1:8" ht="30" customHeight="1" thickBot="1" x14ac:dyDescent="0.3">
      <c r="A46" s="107" t="s">
        <v>112</v>
      </c>
      <c r="B46" s="115"/>
    </row>
    <row r="47" spans="1:8" ht="30" customHeight="1" thickBot="1" x14ac:dyDescent="0.3">
      <c r="A47" s="113" t="s">
        <v>247</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61</v>
      </c>
      <c r="D2" s="102" t="s">
        <v>74</v>
      </c>
      <c r="E2" s="103"/>
      <c r="F2" s="66" t="s">
        <v>30</v>
      </c>
      <c r="H2" t="s">
        <v>30</v>
      </c>
    </row>
    <row r="3" spans="1:8" ht="45" customHeight="1" thickBot="1" x14ac:dyDescent="0.3">
      <c r="A3" s="109" t="s">
        <v>249</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v>4</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3.333333333333333</v>
      </c>
    </row>
    <row r="45" spans="1:8" ht="30" customHeight="1" thickBot="1" x14ac:dyDescent="0.3">
      <c r="A45" s="34"/>
      <c r="B45" s="35"/>
    </row>
    <row r="46" spans="1:8" ht="30" customHeight="1" thickBot="1" x14ac:dyDescent="0.3">
      <c r="A46" s="107" t="s">
        <v>112</v>
      </c>
      <c r="B46" s="115"/>
    </row>
    <row r="47" spans="1:8" ht="30" customHeight="1" thickBot="1" x14ac:dyDescent="0.3">
      <c r="A47" s="113" t="s">
        <v>250</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51</v>
      </c>
      <c r="D2" s="102" t="s">
        <v>74</v>
      </c>
      <c r="E2" s="103"/>
      <c r="F2" s="66" t="s">
        <v>30</v>
      </c>
      <c r="H2" t="s">
        <v>30</v>
      </c>
    </row>
    <row r="3" spans="1:8" ht="45" customHeight="1" thickBot="1" x14ac:dyDescent="0.3">
      <c r="A3" s="109" t="s">
        <v>252</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2</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1</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5</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2.1666666666666665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3</v>
      </c>
      <c r="G39" s="7" t="s">
        <v>96</v>
      </c>
      <c r="H39">
        <v>1</v>
      </c>
    </row>
    <row r="40" spans="1:8" ht="30" customHeight="1" thickBot="1" x14ac:dyDescent="0.3">
      <c r="A40" s="32" t="s">
        <v>93</v>
      </c>
      <c r="B40" s="31">
        <f>IFERROR((B30+B33+B36+B39)/4,"-")</f>
        <v>1.75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3.7916666666666665</v>
      </c>
    </row>
    <row r="45" spans="1:8" ht="30" customHeight="1" thickBot="1" x14ac:dyDescent="0.3">
      <c r="A45" s="34"/>
      <c r="B45" s="35"/>
    </row>
    <row r="46" spans="1:8" ht="30" customHeight="1" thickBot="1" x14ac:dyDescent="0.3">
      <c r="A46" s="107" t="s">
        <v>112</v>
      </c>
      <c r="B46" s="115"/>
    </row>
    <row r="47" spans="1:8" ht="30" customHeight="1" thickBot="1" x14ac:dyDescent="0.3">
      <c r="A47" s="113" t="s">
        <v>253</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63</v>
      </c>
      <c r="D2" s="102" t="s">
        <v>74</v>
      </c>
      <c r="E2" s="103"/>
      <c r="F2" s="66" t="s">
        <v>30</v>
      </c>
      <c r="H2" t="s">
        <v>30</v>
      </c>
    </row>
    <row r="3" spans="1:8" ht="45" customHeight="1" thickBot="1" x14ac:dyDescent="0.3">
      <c r="A3" s="109" t="s">
        <v>255</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86</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3.333333333333333</v>
      </c>
    </row>
    <row r="45" spans="1:8" ht="30" customHeight="1" thickBot="1" x14ac:dyDescent="0.3">
      <c r="A45" s="34"/>
      <c r="B45" s="35"/>
    </row>
    <row r="46" spans="1:8" ht="30" customHeight="1" thickBot="1" x14ac:dyDescent="0.3">
      <c r="A46" s="107" t="s">
        <v>112</v>
      </c>
      <c r="B46" s="115"/>
    </row>
    <row r="47" spans="1:8" ht="30" customHeight="1" thickBot="1" x14ac:dyDescent="0.3">
      <c r="A47" s="113" t="s">
        <v>256</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64</v>
      </c>
      <c r="D2" s="102" t="s">
        <v>74</v>
      </c>
      <c r="E2" s="103"/>
      <c r="F2" s="66" t="s">
        <v>30</v>
      </c>
      <c r="H2" t="s">
        <v>30</v>
      </c>
    </row>
    <row r="3" spans="1:8" ht="45" customHeight="1" thickBot="1" x14ac:dyDescent="0.3">
      <c r="A3" s="109" t="s">
        <v>258</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86</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3.333333333333333</v>
      </c>
    </row>
    <row r="45" spans="1:8" ht="30" customHeight="1" thickBot="1" x14ac:dyDescent="0.3">
      <c r="A45" s="34"/>
      <c r="B45" s="35"/>
    </row>
    <row r="46" spans="1:8" ht="30" customHeight="1" thickBot="1" x14ac:dyDescent="0.3">
      <c r="A46" s="107" t="s">
        <v>112</v>
      </c>
      <c r="B46" s="115"/>
    </row>
    <row r="47" spans="1:8" ht="30" customHeight="1" thickBot="1" x14ac:dyDescent="0.3">
      <c r="A47" s="113" t="s">
        <v>259</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65</v>
      </c>
      <c r="D2" s="102" t="s">
        <v>74</v>
      </c>
      <c r="E2" s="103"/>
      <c r="F2" s="66" t="s">
        <v>30</v>
      </c>
      <c r="H2" t="s">
        <v>30</v>
      </c>
    </row>
    <row r="3" spans="1:8" ht="45" customHeight="1" thickBot="1" x14ac:dyDescent="0.3">
      <c r="A3" s="109" t="s">
        <v>261</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3</v>
      </c>
      <c r="G39" s="7" t="s">
        <v>96</v>
      </c>
      <c r="H39">
        <v>1</v>
      </c>
    </row>
    <row r="40" spans="1:8" ht="30" customHeight="1" thickBot="1" x14ac:dyDescent="0.3">
      <c r="A40" s="32" t="s">
        <v>93</v>
      </c>
      <c r="B40" s="31">
        <v>1.5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v>
      </c>
    </row>
    <row r="45" spans="1:8" ht="30" customHeight="1" thickBot="1" x14ac:dyDescent="0.3">
      <c r="A45" s="34"/>
      <c r="B45" s="35"/>
    </row>
    <row r="46" spans="1:8" ht="30" customHeight="1" thickBot="1" x14ac:dyDescent="0.3">
      <c r="A46" s="107" t="s">
        <v>112</v>
      </c>
      <c r="B46" s="115"/>
    </row>
    <row r="47" spans="1:8" ht="30" customHeight="1" thickBot="1" x14ac:dyDescent="0.3">
      <c r="A47" s="113" t="s">
        <v>335</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66</v>
      </c>
      <c r="D2" s="102" t="s">
        <v>74</v>
      </c>
      <c r="E2" s="103"/>
      <c r="F2" s="66" t="s">
        <v>30</v>
      </c>
      <c r="H2" t="s">
        <v>30</v>
      </c>
    </row>
    <row r="3" spans="1:8" ht="45" customHeight="1" thickBot="1" x14ac:dyDescent="0.3">
      <c r="A3" s="109" t="s">
        <v>263</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1</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86</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v>
      </c>
    </row>
    <row r="45" spans="1:8" ht="30" customHeight="1" thickBot="1" x14ac:dyDescent="0.3">
      <c r="A45" s="34"/>
      <c r="B45" s="35"/>
    </row>
    <row r="46" spans="1:8" ht="30" customHeight="1" thickBot="1" x14ac:dyDescent="0.3">
      <c r="A46" s="107" t="s">
        <v>112</v>
      </c>
      <c r="B46" s="115"/>
    </row>
    <row r="47" spans="1:8" ht="30" customHeight="1" thickBot="1" x14ac:dyDescent="0.3">
      <c r="A47" s="113" t="s">
        <v>264</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9"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Schede'!B15,"non utilizzata")</f>
        <v>4</v>
      </c>
      <c r="D2" s="102" t="s">
        <v>74</v>
      </c>
      <c r="E2" s="103"/>
      <c r="F2" s="66" t="s">
        <v>30</v>
      </c>
      <c r="H2" t="s">
        <v>30</v>
      </c>
    </row>
    <row r="3" spans="1:8" ht="45" customHeight="1" thickBot="1" x14ac:dyDescent="0.3">
      <c r="A3" s="109" t="s">
        <v>4</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f>VLOOKUP(B7,G5:H10,2,FALSE)</f>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2.3333333333333335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2.916666666666667</v>
      </c>
    </row>
    <row r="45" spans="1:8" ht="30" customHeight="1" thickBot="1" x14ac:dyDescent="0.3">
      <c r="A45" s="34"/>
      <c r="B45" s="35"/>
    </row>
    <row r="46" spans="1:8" ht="30" customHeight="1" thickBot="1" x14ac:dyDescent="0.3">
      <c r="A46" s="107" t="s">
        <v>112</v>
      </c>
      <c r="B46" s="115"/>
    </row>
    <row r="47" spans="1:8" s="5" customFormat="1" ht="78.75" customHeight="1" thickBot="1" x14ac:dyDescent="0.3">
      <c r="A47" s="113" t="s">
        <v>305</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67</v>
      </c>
      <c r="D2" s="102" t="s">
        <v>74</v>
      </c>
      <c r="E2" s="103"/>
      <c r="F2" s="66" t="s">
        <v>30</v>
      </c>
      <c r="H2" t="s">
        <v>30</v>
      </c>
    </row>
    <row r="3" spans="1:8" ht="45" customHeight="1" thickBot="1" x14ac:dyDescent="0.3">
      <c r="A3" s="109" t="s">
        <v>266</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1</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86</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v>
      </c>
    </row>
    <row r="45" spans="1:8" ht="30" customHeight="1" thickBot="1" x14ac:dyDescent="0.3">
      <c r="A45" s="34"/>
      <c r="B45" s="35"/>
    </row>
    <row r="46" spans="1:8" ht="30" customHeight="1" thickBot="1" x14ac:dyDescent="0.3">
      <c r="A46" s="107" t="s">
        <v>112</v>
      </c>
      <c r="B46" s="115"/>
    </row>
    <row r="47" spans="1:8" ht="30" customHeight="1" thickBot="1" x14ac:dyDescent="0.3">
      <c r="A47" s="113" t="s">
        <v>264</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68</v>
      </c>
      <c r="D2" s="102" t="s">
        <v>74</v>
      </c>
      <c r="E2" s="103"/>
      <c r="F2" s="66" t="s">
        <v>30</v>
      </c>
      <c r="H2" t="s">
        <v>30</v>
      </c>
    </row>
    <row r="3" spans="1:8" ht="45" customHeight="1" thickBot="1" x14ac:dyDescent="0.3">
      <c r="A3" s="109" t="s">
        <v>336</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1</v>
      </c>
      <c r="G23" s="11" t="s">
        <v>55</v>
      </c>
      <c r="H23">
        <v>1</v>
      </c>
    </row>
    <row r="24" spans="1:8" ht="30" customHeight="1" thickBot="1" x14ac:dyDescent="0.3">
      <c r="A24" s="19" t="s">
        <v>68</v>
      </c>
      <c r="B24" s="31">
        <f>IFERROR((B8+B11+B14+B17+B20+B23)/6,"-")</f>
        <v>2.5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86</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3.75</v>
      </c>
    </row>
    <row r="45" spans="1:8" ht="30" customHeight="1" thickBot="1" x14ac:dyDescent="0.3">
      <c r="A45" s="34"/>
      <c r="B45" s="35"/>
    </row>
    <row r="46" spans="1:8" ht="30" customHeight="1" thickBot="1" x14ac:dyDescent="0.3">
      <c r="A46" s="107" t="s">
        <v>112</v>
      </c>
      <c r="B46" s="115"/>
    </row>
    <row r="47" spans="1:8" ht="30" customHeight="1" thickBot="1" x14ac:dyDescent="0.3">
      <c r="A47" s="113" t="s">
        <v>334</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69</v>
      </c>
      <c r="D2" s="102" t="s">
        <v>74</v>
      </c>
      <c r="E2" s="103"/>
      <c r="F2" s="66" t="s">
        <v>30</v>
      </c>
      <c r="H2" t="s">
        <v>30</v>
      </c>
    </row>
    <row r="3" spans="1:8" ht="45" customHeight="1" thickBot="1" x14ac:dyDescent="0.3">
      <c r="A3" s="109" t="s">
        <v>269</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86</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3</v>
      </c>
      <c r="G39" s="7" t="s">
        <v>96</v>
      </c>
      <c r="H39">
        <v>1</v>
      </c>
    </row>
    <row r="40" spans="1:8" ht="30" customHeight="1" thickBot="1" x14ac:dyDescent="0.3">
      <c r="A40" s="32" t="s">
        <v>93</v>
      </c>
      <c r="B40" s="31">
        <f>IFERROR((B30+B33+B36+B39)/4,"-")</f>
        <v>1.75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4.6666666666666661</v>
      </c>
    </row>
    <row r="45" spans="1:8" ht="30" customHeight="1" thickBot="1" x14ac:dyDescent="0.3">
      <c r="A45" s="34"/>
      <c r="B45" s="35"/>
    </row>
    <row r="46" spans="1:8" ht="30" customHeight="1" thickBot="1" x14ac:dyDescent="0.3">
      <c r="A46" s="107" t="s">
        <v>112</v>
      </c>
      <c r="B46" s="115"/>
    </row>
    <row r="47" spans="1:8" ht="30" customHeight="1" thickBot="1" x14ac:dyDescent="0.3">
      <c r="A47" s="113" t="s">
        <v>333</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70</v>
      </c>
      <c r="D2" s="102" t="s">
        <v>74</v>
      </c>
      <c r="E2" s="103"/>
      <c r="F2" s="66" t="s">
        <v>30</v>
      </c>
      <c r="H2" t="s">
        <v>30</v>
      </c>
    </row>
    <row r="3" spans="1:8" ht="45" customHeight="1" thickBot="1" x14ac:dyDescent="0.3">
      <c r="A3" s="109" t="s">
        <v>271</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2</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1</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5</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3</v>
      </c>
      <c r="G23" s="11" t="s">
        <v>55</v>
      </c>
      <c r="H23">
        <v>1</v>
      </c>
    </row>
    <row r="24" spans="1:8" ht="30" customHeight="1" thickBot="1" x14ac:dyDescent="0.3">
      <c r="A24" s="19" t="s">
        <v>68</v>
      </c>
      <c r="B24" s="31">
        <f>IFERROR((B8+B11+B14+B17+B20+B23)/6,"-")</f>
        <v>2.3333333333333335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86</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3</v>
      </c>
      <c r="G39" s="7" t="s">
        <v>96</v>
      </c>
      <c r="H39">
        <v>1</v>
      </c>
    </row>
    <row r="40" spans="1:8" ht="30" customHeight="1" thickBot="1" x14ac:dyDescent="0.3">
      <c r="A40" s="32" t="s">
        <v>93</v>
      </c>
      <c r="B40" s="31">
        <f>IFERROR((B30+B33+B36+B39)/4,"-")</f>
        <v>1.75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4.0833333333333339</v>
      </c>
    </row>
    <row r="45" spans="1:8" ht="30" customHeight="1" thickBot="1" x14ac:dyDescent="0.3">
      <c r="A45" s="34"/>
      <c r="B45" s="35"/>
    </row>
    <row r="46" spans="1:8" ht="30" customHeight="1" thickBot="1" x14ac:dyDescent="0.3">
      <c r="A46" s="107" t="s">
        <v>112</v>
      </c>
      <c r="B46" s="115"/>
    </row>
    <row r="47" spans="1:8" ht="30" customHeight="1" thickBot="1" x14ac:dyDescent="0.3">
      <c r="A47" s="113" t="s">
        <v>272</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71</v>
      </c>
      <c r="D2" s="102" t="s">
        <v>74</v>
      </c>
      <c r="E2" s="103"/>
      <c r="F2" s="66" t="s">
        <v>30</v>
      </c>
      <c r="H2" t="s">
        <v>30</v>
      </c>
    </row>
    <row r="3" spans="1:8" ht="45" customHeight="1" thickBot="1" x14ac:dyDescent="0.3">
      <c r="A3" s="109" t="s">
        <v>274</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5</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3.6666666666666665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86</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4.583333333333333</v>
      </c>
    </row>
    <row r="45" spans="1:8" ht="30" customHeight="1" thickBot="1" x14ac:dyDescent="0.3">
      <c r="A45" s="34"/>
      <c r="B45" s="35"/>
    </row>
    <row r="46" spans="1:8" ht="30" customHeight="1" thickBot="1" x14ac:dyDescent="0.3">
      <c r="A46" s="107" t="s">
        <v>112</v>
      </c>
      <c r="B46" s="115"/>
    </row>
    <row r="47" spans="1:8" ht="30" customHeight="1" thickBot="1" x14ac:dyDescent="0.3">
      <c r="A47" s="113" t="s">
        <v>272</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72</v>
      </c>
      <c r="D2" s="102" t="s">
        <v>74</v>
      </c>
      <c r="E2" s="103"/>
      <c r="F2" s="66" t="s">
        <v>30</v>
      </c>
      <c r="H2" t="s">
        <v>30</v>
      </c>
    </row>
    <row r="3" spans="1:8" ht="45" customHeight="1" thickBot="1" x14ac:dyDescent="0.3">
      <c r="A3" s="109" t="s">
        <v>276</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46</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v>1</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v>5</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5</v>
      </c>
      <c r="G23" s="11" t="s">
        <v>55</v>
      </c>
      <c r="H23">
        <v>1</v>
      </c>
    </row>
    <row r="24" spans="1:8" ht="30" customHeight="1" thickBot="1" x14ac:dyDescent="0.3">
      <c r="A24" s="19" t="s">
        <v>68</v>
      </c>
      <c r="B24" s="31">
        <f>IFERROR((B8+B11+B14+B17+B20+B23)/6,"-")</f>
        <v>3.1666666666666665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3</v>
      </c>
      <c r="G39" s="7" t="s">
        <v>96</v>
      </c>
      <c r="H39">
        <v>1</v>
      </c>
    </row>
    <row r="40" spans="1:8" ht="30" customHeight="1" thickBot="1" x14ac:dyDescent="0.3">
      <c r="A40" s="32" t="s">
        <v>93</v>
      </c>
      <c r="B40" s="31">
        <f>IFERROR((B30+B33+B36+B39)/4,"-")</f>
        <v>1.75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5.5416666666666661</v>
      </c>
    </row>
    <row r="45" spans="1:8" ht="30" customHeight="1" thickBot="1" x14ac:dyDescent="0.3">
      <c r="A45" s="34"/>
      <c r="B45" s="35"/>
    </row>
    <row r="46" spans="1:8" ht="30" customHeight="1" thickBot="1" x14ac:dyDescent="0.3">
      <c r="A46" s="107" t="s">
        <v>112</v>
      </c>
      <c r="B46" s="115"/>
    </row>
    <row r="47" spans="1:8" ht="62.25" customHeight="1" thickBot="1" x14ac:dyDescent="0.3">
      <c r="A47" s="113" t="s">
        <v>277</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73</v>
      </c>
      <c r="C2">
        <v>73</v>
      </c>
      <c r="D2" s="102" t="s">
        <v>74</v>
      </c>
      <c r="E2" s="103"/>
      <c r="F2" s="66" t="s">
        <v>30</v>
      </c>
      <c r="H2" t="s">
        <v>30</v>
      </c>
    </row>
    <row r="3" spans="1:8" ht="45" customHeight="1" thickBot="1" x14ac:dyDescent="0.3">
      <c r="A3" s="109" t="s">
        <v>279</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v>2.5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3.75</v>
      </c>
    </row>
    <row r="45" spans="1:8" ht="30" customHeight="1" thickBot="1" x14ac:dyDescent="0.3">
      <c r="A45" s="34"/>
      <c r="B45" s="35"/>
    </row>
    <row r="46" spans="1:8" ht="30" customHeight="1" thickBot="1" x14ac:dyDescent="0.3">
      <c r="A46" s="107" t="s">
        <v>112</v>
      </c>
      <c r="B46" s="115"/>
    </row>
    <row r="47" spans="1:8" ht="30" customHeight="1" thickBot="1" x14ac:dyDescent="0.3">
      <c r="A47" s="113" t="s">
        <v>280</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74</v>
      </c>
      <c r="D2" s="102" t="s">
        <v>74</v>
      </c>
      <c r="E2" s="103"/>
      <c r="F2" s="66" t="s">
        <v>30</v>
      </c>
      <c r="H2" t="s">
        <v>30</v>
      </c>
    </row>
    <row r="3" spans="1:8" ht="45" customHeight="1" thickBot="1" x14ac:dyDescent="0.3">
      <c r="A3" s="109" t="s">
        <v>282</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5</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2.8333333333333335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2</v>
      </c>
      <c r="G39" s="7" t="s">
        <v>96</v>
      </c>
      <c r="H39">
        <v>1</v>
      </c>
    </row>
    <row r="40" spans="1:8" ht="30" customHeight="1" thickBot="1" x14ac:dyDescent="0.3">
      <c r="A40" s="32" t="s">
        <v>93</v>
      </c>
      <c r="B40" s="31">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v>3.54</v>
      </c>
    </row>
    <row r="45" spans="1:8" ht="30" customHeight="1" thickBot="1" x14ac:dyDescent="0.3">
      <c r="A45" s="34"/>
      <c r="B45" s="35"/>
    </row>
    <row r="46" spans="1:8" ht="30" customHeight="1" thickBot="1" x14ac:dyDescent="0.3">
      <c r="A46" s="107" t="s">
        <v>112</v>
      </c>
      <c r="B46" s="115"/>
    </row>
    <row r="47" spans="1:8" ht="30" customHeight="1" thickBot="1" x14ac:dyDescent="0.3">
      <c r="A47" s="113" t="s">
        <v>283</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75</v>
      </c>
      <c r="D2" s="102" t="s">
        <v>74</v>
      </c>
      <c r="E2" s="103"/>
      <c r="F2" s="66" t="s">
        <v>30</v>
      </c>
      <c r="H2" t="s">
        <v>30</v>
      </c>
    </row>
    <row r="3" spans="1:8" ht="45" customHeight="1" thickBot="1" x14ac:dyDescent="0.3">
      <c r="A3" s="109" t="s">
        <v>286</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86</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3</v>
      </c>
      <c r="G39" s="7" t="s">
        <v>96</v>
      </c>
      <c r="H39">
        <v>1</v>
      </c>
    </row>
    <row r="40" spans="1:8" ht="30" customHeight="1" thickBot="1" x14ac:dyDescent="0.3">
      <c r="A40" s="32" t="s">
        <v>93</v>
      </c>
      <c r="B40" s="31">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3.125</v>
      </c>
    </row>
    <row r="45" spans="1:8" ht="30" customHeight="1" thickBot="1" x14ac:dyDescent="0.3">
      <c r="A45" s="34"/>
      <c r="B45" s="35"/>
    </row>
    <row r="46" spans="1:8" ht="30" customHeight="1" thickBot="1" x14ac:dyDescent="0.3">
      <c r="A46" s="107" t="s">
        <v>112</v>
      </c>
      <c r="B46" s="115"/>
    </row>
    <row r="47" spans="1:8" ht="30" customHeight="1" thickBot="1" x14ac:dyDescent="0.3">
      <c r="A47" s="113" t="s">
        <v>287</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76</v>
      </c>
      <c r="D2" s="102" t="s">
        <v>74</v>
      </c>
      <c r="E2" s="103"/>
      <c r="F2" s="66" t="s">
        <v>30</v>
      </c>
      <c r="H2" t="s">
        <v>30</v>
      </c>
    </row>
    <row r="3" spans="1:8" ht="45" customHeight="1" thickBot="1" x14ac:dyDescent="0.3">
      <c r="A3" s="109" t="s">
        <v>289</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2.5</v>
      </c>
    </row>
    <row r="45" spans="1:8" ht="30" customHeight="1" thickBot="1" x14ac:dyDescent="0.3">
      <c r="A45" s="34"/>
      <c r="B45" s="35"/>
    </row>
    <row r="46" spans="1:8" ht="30" customHeight="1" thickBot="1" x14ac:dyDescent="0.3">
      <c r="A46" s="107" t="s">
        <v>112</v>
      </c>
      <c r="B46" s="115"/>
    </row>
    <row r="47" spans="1:8" ht="30" customHeight="1" thickBot="1" x14ac:dyDescent="0.3">
      <c r="A47" s="113" t="s">
        <v>290</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E37" sqref="E3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Schede'!B16,"non utilizzata")</f>
        <v>5</v>
      </c>
      <c r="D2" s="102" t="s">
        <v>74</v>
      </c>
      <c r="E2" s="103"/>
      <c r="F2" s="66" t="s">
        <v>30</v>
      </c>
      <c r="H2" t="s">
        <v>30</v>
      </c>
    </row>
    <row r="3" spans="1:8" ht="45" customHeight="1" thickBot="1" x14ac:dyDescent="0.3">
      <c r="A3" s="109" t="s">
        <v>5</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f>VLOOKUP(B7,G5:H10,2,FALSE)</f>
        <v>4</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65</v>
      </c>
      <c r="G22" s="7" t="s">
        <v>71</v>
      </c>
      <c r="H22" t="s">
        <v>70</v>
      </c>
    </row>
    <row r="23" spans="1:8" ht="30" customHeight="1" thickBot="1" x14ac:dyDescent="0.3">
      <c r="A23" s="15" t="s">
        <v>43</v>
      </c>
      <c r="B23" s="30">
        <f>VLOOKUP(B22,G31:H36,2,FALSE)</f>
        <v>3</v>
      </c>
      <c r="G23" s="11" t="s">
        <v>55</v>
      </c>
      <c r="H23">
        <v>1</v>
      </c>
    </row>
    <row r="24" spans="1:8" ht="30" customHeight="1" thickBot="1" x14ac:dyDescent="0.3">
      <c r="A24" s="19" t="s">
        <v>68</v>
      </c>
      <c r="B24" s="31">
        <f>IFERROR((B8+B11+B14+B17+B20+B23)/6,"-")</f>
        <v>3.1666666666666665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98</v>
      </c>
      <c r="G29" s="11" t="s">
        <v>60</v>
      </c>
      <c r="H29">
        <v>5</v>
      </c>
    </row>
    <row r="30" spans="1:8" ht="30" customHeight="1" thickBot="1" x14ac:dyDescent="0.3">
      <c r="A30" s="15" t="s">
        <v>43</v>
      </c>
      <c r="B30" s="30">
        <f>VLOOKUP(B29,G38:H43,2,FALSE)</f>
        <v>3</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1.75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5.5416666666666661</v>
      </c>
    </row>
    <row r="45" spans="1:8" ht="30" customHeight="1" thickBot="1" x14ac:dyDescent="0.3">
      <c r="A45" s="34"/>
      <c r="B45" s="35"/>
    </row>
    <row r="46" spans="1:8" ht="30" customHeight="1" thickBot="1" x14ac:dyDescent="0.3">
      <c r="A46" s="107" t="s">
        <v>112</v>
      </c>
      <c r="B46" s="115"/>
    </row>
    <row r="47" spans="1:8" ht="80.25" customHeight="1" thickBot="1" x14ac:dyDescent="0.3">
      <c r="A47" s="113" t="s">
        <v>306</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77</v>
      </c>
      <c r="D2" s="102" t="s">
        <v>74</v>
      </c>
      <c r="E2" s="103"/>
      <c r="F2" s="66" t="s">
        <v>30</v>
      </c>
      <c r="H2" t="s">
        <v>30</v>
      </c>
    </row>
    <row r="3" spans="1:8" ht="45" customHeight="1" thickBot="1" x14ac:dyDescent="0.3">
      <c r="A3" s="109" t="s">
        <v>292</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42</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46</v>
      </c>
      <c r="G10" s="7" t="s">
        <v>42</v>
      </c>
      <c r="H10">
        <v>5</v>
      </c>
    </row>
    <row r="11" spans="1:8" ht="30" customHeight="1" thickBot="1" x14ac:dyDescent="0.3">
      <c r="A11" s="26" t="s">
        <v>43</v>
      </c>
      <c r="B11" s="22">
        <v>2</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v>1</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5</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2.5</v>
      </c>
    </row>
    <row r="45" spans="1:8" ht="30" customHeight="1" thickBot="1" x14ac:dyDescent="0.3">
      <c r="A45" s="34"/>
      <c r="B45" s="35"/>
    </row>
    <row r="46" spans="1:8" ht="30" customHeight="1" thickBot="1" x14ac:dyDescent="0.3">
      <c r="A46" s="107" t="s">
        <v>112</v>
      </c>
      <c r="B46" s="115"/>
    </row>
    <row r="47" spans="1:8" ht="30" customHeight="1" thickBot="1" x14ac:dyDescent="0.3">
      <c r="A47" s="113" t="s">
        <v>293</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78</v>
      </c>
      <c r="D2" s="102" t="s">
        <v>74</v>
      </c>
      <c r="E2" s="103"/>
      <c r="F2" s="66" t="s">
        <v>30</v>
      </c>
      <c r="H2" t="s">
        <v>30</v>
      </c>
    </row>
    <row r="3" spans="1:8" ht="45" customHeight="1" thickBot="1" x14ac:dyDescent="0.3">
      <c r="A3" s="109" t="s">
        <v>295</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2.1666666666666665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3</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1</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2.708333333333333</v>
      </c>
    </row>
    <row r="45" spans="1:8" ht="30" customHeight="1" thickBot="1" x14ac:dyDescent="0.3">
      <c r="A45" s="34"/>
      <c r="B45" s="35"/>
    </row>
    <row r="46" spans="1:8" ht="30" customHeight="1" thickBot="1" x14ac:dyDescent="0.3">
      <c r="A46" s="107" t="s">
        <v>112</v>
      </c>
      <c r="B46" s="115"/>
    </row>
    <row r="47" spans="1:8" ht="30" customHeight="1" thickBot="1" x14ac:dyDescent="0.3">
      <c r="A47" s="113" t="s">
        <v>296</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79</v>
      </c>
      <c r="D2" s="102" t="s">
        <v>74</v>
      </c>
      <c r="E2" s="103"/>
      <c r="F2" s="66" t="s">
        <v>30</v>
      </c>
      <c r="H2" t="s">
        <v>30</v>
      </c>
    </row>
    <row r="3" spans="1:8" ht="45" customHeight="1" thickBot="1" x14ac:dyDescent="0.3">
      <c r="A3" s="109" t="s">
        <v>298</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2.1666666666666665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3</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3.25</v>
      </c>
    </row>
    <row r="45" spans="1:8" ht="30" customHeight="1" thickBot="1" x14ac:dyDescent="0.3">
      <c r="A45" s="34"/>
      <c r="B45" s="35"/>
    </row>
    <row r="46" spans="1:8" ht="30" customHeight="1" thickBot="1" x14ac:dyDescent="0.3">
      <c r="A46" s="107" t="s">
        <v>112</v>
      </c>
      <c r="B46" s="115"/>
    </row>
    <row r="47" spans="1:8" ht="30" customHeight="1" thickBot="1" x14ac:dyDescent="0.3">
      <c r="A47" s="113" t="s">
        <v>299</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v>80</v>
      </c>
      <c r="D2" s="102" t="s">
        <v>74</v>
      </c>
      <c r="E2" s="103"/>
      <c r="F2" s="66" t="s">
        <v>30</v>
      </c>
      <c r="H2" t="s">
        <v>30</v>
      </c>
    </row>
    <row r="3" spans="1:8" ht="45" customHeight="1" thickBot="1" x14ac:dyDescent="0.3">
      <c r="A3" s="109" t="s">
        <v>301</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67</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2.1666666666666665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86</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2.708333333333333</v>
      </c>
    </row>
    <row r="45" spans="1:8" ht="30" customHeight="1" thickBot="1" x14ac:dyDescent="0.3">
      <c r="A45" s="34"/>
      <c r="B45" s="35"/>
    </row>
    <row r="46" spans="1:8" ht="30" customHeight="1" thickBot="1" x14ac:dyDescent="0.3">
      <c r="A46" s="107" t="s">
        <v>112</v>
      </c>
      <c r="B46" s="115"/>
    </row>
    <row r="47" spans="1:8" ht="30" customHeight="1" thickBot="1" x14ac:dyDescent="0.3">
      <c r="A47" s="113" t="s">
        <v>328</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t="str">
        <f>IF(F2="SI",'[1]Indice Schede'!B60,"non utilizzata")</f>
        <v>non utilizzata</v>
      </c>
      <c r="D2" s="102" t="s">
        <v>74</v>
      </c>
      <c r="E2" s="103"/>
      <c r="F2" s="66" t="s">
        <v>31</v>
      </c>
      <c r="H2" t="s">
        <v>30</v>
      </c>
    </row>
    <row r="3" spans="1:8" ht="45" customHeight="1" thickBot="1" x14ac:dyDescent="0.3">
      <c r="A3" s="109" t="s">
        <v>303</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t="str">
        <f>VLOOKUP(B7,G5:H10,2,FALSE)</f>
        <v>-</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t="str">
        <f>VLOOKUP(B10,G13:H15,2,FALSE)</f>
        <v>-</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t="str">
        <f>VLOOKUP(B13,G17:H20,2,FALSE)</f>
        <v>-</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t="str">
        <f>VLOOKUP(B16,G22:H25,2,FALSE)</f>
        <v>-</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t="str">
        <f>VLOOKUP(B19,G27:H29,2,FALSE)</f>
        <v>-</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t="str">
        <f>VLOOKUP(B22,G31:H36,2,FALSE)</f>
        <v>-</v>
      </c>
      <c r="G23" s="11" t="s">
        <v>55</v>
      </c>
      <c r="H23">
        <v>1</v>
      </c>
    </row>
    <row r="24" spans="1:8" ht="30" customHeight="1" thickBot="1" x14ac:dyDescent="0.3">
      <c r="A24" s="19" t="s">
        <v>68</v>
      </c>
      <c r="B24" s="31" t="str">
        <f>IFERROR((B8+B11+B14+B17+B20+B23)/6,"-")</f>
        <v>-</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t="str">
        <f>VLOOKUP(B29,G38:H43,2,FALSE)</f>
        <v>-</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t="str">
        <f>VLOOKUP(B32,G27:H29,2,FALSE)</f>
        <v>-</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t="str">
        <f>VLOOKUP(B35,G48:H54,2,FALSE)</f>
        <v>-</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t="str">
        <f>VLOOKUP(B38,G56:H61,2,FALSE)</f>
        <v>-</v>
      </c>
      <c r="G39" s="7" t="s">
        <v>96</v>
      </c>
      <c r="H39">
        <v>1</v>
      </c>
    </row>
    <row r="40" spans="1:8" ht="30" customHeight="1" thickBot="1" x14ac:dyDescent="0.3">
      <c r="A40" s="32" t="s">
        <v>93</v>
      </c>
      <c r="B40" s="31" t="str">
        <f>IFERROR((B30+B33+B36+B39)/4,"-")</f>
        <v>-</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7" t="s">
        <v>112</v>
      </c>
      <c r="B46" s="115"/>
    </row>
    <row r="47" spans="1:8" ht="30" customHeight="1" thickBot="1" x14ac:dyDescent="0.3">
      <c r="A47" s="113"/>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workbookViewId="0">
      <selection sqref="A1:XFD1048576"/>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t="str">
        <f>IF(F2="SI",'[1]Indice Schede'!B60,"non utilizzata")</f>
        <v>non utilizzata</v>
      </c>
      <c r="D2" s="102" t="s">
        <v>74</v>
      </c>
      <c r="E2" s="103"/>
      <c r="F2" s="66" t="s">
        <v>31</v>
      </c>
      <c r="H2" t="s">
        <v>30</v>
      </c>
    </row>
    <row r="3" spans="1:8" ht="45" customHeight="1" thickBot="1" x14ac:dyDescent="0.3">
      <c r="A3" s="109" t="s">
        <v>303</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t="str">
        <f>VLOOKUP(B7,G5:H10,2,FALSE)</f>
        <v>-</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t="str">
        <f>VLOOKUP(B10,G13:H15,2,FALSE)</f>
        <v>-</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t="str">
        <f>VLOOKUP(B13,G17:H20,2,FALSE)</f>
        <v>-</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t="str">
        <f>VLOOKUP(B16,G22:H25,2,FALSE)</f>
        <v>-</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t="str">
        <f>VLOOKUP(B19,G27:H29,2,FALSE)</f>
        <v>-</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t="str">
        <f>VLOOKUP(B22,G31:H36,2,FALSE)</f>
        <v>-</v>
      </c>
      <c r="G23" s="11" t="s">
        <v>55</v>
      </c>
      <c r="H23">
        <v>1</v>
      </c>
    </row>
    <row r="24" spans="1:8" ht="30" customHeight="1" thickBot="1" x14ac:dyDescent="0.3">
      <c r="A24" s="19" t="s">
        <v>68</v>
      </c>
      <c r="B24" s="31" t="str">
        <f>IFERROR((B8+B11+B14+B17+B20+B23)/6,"-")</f>
        <v>-</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t="str">
        <f>VLOOKUP(B29,G38:H43,2,FALSE)</f>
        <v>-</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t="str">
        <f>VLOOKUP(B32,G27:H29,2,FALSE)</f>
        <v>-</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t="str">
        <f>VLOOKUP(B35,G48:H54,2,FALSE)</f>
        <v>-</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t="str">
        <f>VLOOKUP(B38,G56:H61,2,FALSE)</f>
        <v>-</v>
      </c>
      <c r="G39" s="7" t="s">
        <v>96</v>
      </c>
      <c r="H39">
        <v>1</v>
      </c>
    </row>
    <row r="40" spans="1:8" ht="30" customHeight="1" thickBot="1" x14ac:dyDescent="0.3">
      <c r="A40" s="32" t="s">
        <v>93</v>
      </c>
      <c r="B40" s="31" t="str">
        <f>IFERROR((B30+B33+B36+B39)/4,"-")</f>
        <v>-</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7" t="s">
        <v>112</v>
      </c>
      <c r="B46" s="115"/>
    </row>
    <row r="47" spans="1:8" ht="30" customHeight="1" thickBot="1" x14ac:dyDescent="0.3">
      <c r="A47" s="113"/>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workbookViewId="0">
      <selection sqref="A1:XFD1048576"/>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t="str">
        <f>IF(F2="SI",'[1]Indice Schede'!B60,"non utilizzata")</f>
        <v>non utilizzata</v>
      </c>
      <c r="D2" s="102" t="s">
        <v>74</v>
      </c>
      <c r="E2" s="103"/>
      <c r="F2" s="66" t="s">
        <v>31</v>
      </c>
      <c r="H2" t="s">
        <v>30</v>
      </c>
    </row>
    <row r="3" spans="1:8" ht="45" customHeight="1" thickBot="1" x14ac:dyDescent="0.3">
      <c r="A3" s="109" t="s">
        <v>303</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t="str">
        <f>VLOOKUP(B7,G5:H10,2,FALSE)</f>
        <v>-</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t="str">
        <f>VLOOKUP(B10,G13:H15,2,FALSE)</f>
        <v>-</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t="str">
        <f>VLOOKUP(B13,G17:H20,2,FALSE)</f>
        <v>-</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t="str">
        <f>VLOOKUP(B16,G22:H25,2,FALSE)</f>
        <v>-</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t="str">
        <f>VLOOKUP(B19,G27:H29,2,FALSE)</f>
        <v>-</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t="str">
        <f>VLOOKUP(B22,G31:H36,2,FALSE)</f>
        <v>-</v>
      </c>
      <c r="G23" s="11" t="s">
        <v>55</v>
      </c>
      <c r="H23">
        <v>1</v>
      </c>
    </row>
    <row r="24" spans="1:8" ht="30" customHeight="1" thickBot="1" x14ac:dyDescent="0.3">
      <c r="A24" s="19" t="s">
        <v>68</v>
      </c>
      <c r="B24" s="31" t="str">
        <f>IFERROR((B8+B11+B14+B17+B20+B23)/6,"-")</f>
        <v>-</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t="str">
        <f>VLOOKUP(B29,G38:H43,2,FALSE)</f>
        <v>-</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t="str">
        <f>VLOOKUP(B32,G27:H29,2,FALSE)</f>
        <v>-</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t="str">
        <f>VLOOKUP(B35,G48:H54,2,FALSE)</f>
        <v>-</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t="str">
        <f>VLOOKUP(B38,G56:H61,2,FALSE)</f>
        <v>-</v>
      </c>
      <c r="G39" s="7" t="s">
        <v>96</v>
      </c>
      <c r="H39">
        <v>1</v>
      </c>
    </row>
    <row r="40" spans="1:8" ht="30" customHeight="1" thickBot="1" x14ac:dyDescent="0.3">
      <c r="A40" s="32" t="s">
        <v>93</v>
      </c>
      <c r="B40" s="31" t="str">
        <f>IFERROR((B30+B33+B36+B39)/4,"-")</f>
        <v>-</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7" t="s">
        <v>112</v>
      </c>
      <c r="B46" s="115"/>
    </row>
    <row r="47" spans="1:8" ht="30" customHeight="1" thickBot="1" x14ac:dyDescent="0.3">
      <c r="A47" s="113"/>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workbookViewId="0">
      <selection sqref="A1:XFD1048576"/>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t="str">
        <f>IF(F2="SI",'[1]Indice Schede'!B60,"non utilizzata")</f>
        <v>non utilizzata</v>
      </c>
      <c r="D2" s="102" t="s">
        <v>74</v>
      </c>
      <c r="E2" s="103"/>
      <c r="F2" s="66" t="s">
        <v>31</v>
      </c>
      <c r="H2" t="s">
        <v>30</v>
      </c>
    </row>
    <row r="3" spans="1:8" ht="45" customHeight="1" thickBot="1" x14ac:dyDescent="0.3">
      <c r="A3" s="109" t="s">
        <v>303</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t="str">
        <f>VLOOKUP(B7,G5:H10,2,FALSE)</f>
        <v>-</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t="str">
        <f>VLOOKUP(B10,G13:H15,2,FALSE)</f>
        <v>-</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t="str">
        <f>VLOOKUP(B13,G17:H20,2,FALSE)</f>
        <v>-</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t="str">
        <f>VLOOKUP(B16,G22:H25,2,FALSE)</f>
        <v>-</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t="str">
        <f>VLOOKUP(B19,G27:H29,2,FALSE)</f>
        <v>-</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t="str">
        <f>VLOOKUP(B22,G31:H36,2,FALSE)</f>
        <v>-</v>
      </c>
      <c r="G23" s="11" t="s">
        <v>55</v>
      </c>
      <c r="H23">
        <v>1</v>
      </c>
    </row>
    <row r="24" spans="1:8" ht="30" customHeight="1" thickBot="1" x14ac:dyDescent="0.3">
      <c r="A24" s="19" t="s">
        <v>68</v>
      </c>
      <c r="B24" s="31" t="str">
        <f>IFERROR((B8+B11+B14+B17+B20+B23)/6,"-")</f>
        <v>-</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t="str">
        <f>VLOOKUP(B29,G38:H43,2,FALSE)</f>
        <v>-</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t="str">
        <f>VLOOKUP(B32,G27:H29,2,FALSE)</f>
        <v>-</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t="str">
        <f>VLOOKUP(B35,G48:H54,2,FALSE)</f>
        <v>-</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t="str">
        <f>VLOOKUP(B38,G56:H61,2,FALSE)</f>
        <v>-</v>
      </c>
      <c r="G39" s="7" t="s">
        <v>96</v>
      </c>
      <c r="H39">
        <v>1</v>
      </c>
    </row>
    <row r="40" spans="1:8" ht="30" customHeight="1" thickBot="1" x14ac:dyDescent="0.3">
      <c r="A40" s="32" t="s">
        <v>93</v>
      </c>
      <c r="B40" s="31" t="str">
        <f>IFERROR((B30+B33+B36+B39)/4,"-")</f>
        <v>-</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7" t="s">
        <v>112</v>
      </c>
      <c r="B46" s="115"/>
    </row>
    <row r="47" spans="1:8" ht="30" customHeight="1" thickBot="1" x14ac:dyDescent="0.3">
      <c r="A47" s="113"/>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B1" workbookViewId="0">
      <selection activeCell="G1" sqref="G1:J1048576"/>
    </sheetView>
  </sheetViews>
  <sheetFormatPr defaultRowHeight="15" x14ac:dyDescent="0.25"/>
  <cols>
    <col min="1" max="1" width="85.7109375" customWidth="1"/>
    <col min="2" max="2" width="42" customWidth="1"/>
    <col min="3" max="3" width="5.5703125" customWidth="1"/>
    <col min="6" max="6" width="9.140625" customWidth="1"/>
    <col min="7" max="7" width="13.28515625" hidden="1" customWidth="1"/>
    <col min="8" max="8" width="10.7109375" hidden="1" customWidth="1"/>
    <col min="9" max="12" width="9.140625" customWidth="1"/>
  </cols>
  <sheetData>
    <row r="1" spans="1:8" ht="15.75" thickBot="1" x14ac:dyDescent="0.3"/>
    <row r="2" spans="1:8" ht="24" customHeight="1" thickBot="1" x14ac:dyDescent="0.3">
      <c r="A2" s="14" t="s">
        <v>73</v>
      </c>
      <c r="B2" s="18" t="str">
        <f>IF(F2="SI",'[1]Indice Schede'!B60,"non utilizzata")</f>
        <v>non utilizzata</v>
      </c>
      <c r="D2" s="102" t="s">
        <v>74</v>
      </c>
      <c r="E2" s="103"/>
      <c r="F2" s="66" t="s">
        <v>31</v>
      </c>
      <c r="H2" t="s">
        <v>30</v>
      </c>
    </row>
    <row r="3" spans="1:8" ht="45" customHeight="1" thickBot="1" x14ac:dyDescent="0.3">
      <c r="A3" s="109" t="s">
        <v>303</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t="str">
        <f>VLOOKUP(B7,G5:H10,2,FALSE)</f>
        <v>-</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t="str">
        <f>VLOOKUP(B10,G13:H15,2,FALSE)</f>
        <v>-</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t="str">
        <f>VLOOKUP(B13,G17:H20,2,FALSE)</f>
        <v>-</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t="str">
        <f>VLOOKUP(B16,G22:H25,2,FALSE)</f>
        <v>-</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t="str">
        <f>VLOOKUP(B19,G27:H29,2,FALSE)</f>
        <v>-</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t="str">
        <f>VLOOKUP(B22,G31:H36,2,FALSE)</f>
        <v>-</v>
      </c>
      <c r="G23" s="11" t="s">
        <v>55</v>
      </c>
      <c r="H23">
        <v>1</v>
      </c>
    </row>
    <row r="24" spans="1:8" ht="30" customHeight="1" thickBot="1" x14ac:dyDescent="0.3">
      <c r="A24" s="19" t="s">
        <v>68</v>
      </c>
      <c r="B24" s="31" t="str">
        <f>IFERROR((B8+B11+B14+B17+B20+B23)/6,"-")</f>
        <v>-</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t="str">
        <f>VLOOKUP(B29,G38:H43,2,FALSE)</f>
        <v>-</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t="str">
        <f>VLOOKUP(B32,G27:H29,2,FALSE)</f>
        <v>-</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t="str">
        <f>VLOOKUP(B35,G48:H54,2,FALSE)</f>
        <v>-</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t="str">
        <f>VLOOKUP(B38,G56:H61,2,FALSE)</f>
        <v>-</v>
      </c>
      <c r="G39" s="7" t="s">
        <v>96</v>
      </c>
      <c r="H39">
        <v>1</v>
      </c>
    </row>
    <row r="40" spans="1:8" ht="30" customHeight="1" thickBot="1" x14ac:dyDescent="0.3">
      <c r="A40" s="32" t="s">
        <v>93</v>
      </c>
      <c r="B40" s="31" t="str">
        <f>IFERROR((B30+B33+B36+B39)/4,"-")</f>
        <v>-</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7" t="s">
        <v>112</v>
      </c>
      <c r="B46" s="115"/>
    </row>
    <row r="47" spans="1:8" ht="30" customHeight="1" thickBot="1" x14ac:dyDescent="0.3">
      <c r="A47" s="113"/>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E25" sqref="E25"/>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Schede'!B17,"non utilizzata")</f>
        <v>6</v>
      </c>
      <c r="D2" s="102" t="s">
        <v>74</v>
      </c>
      <c r="E2" s="103"/>
      <c r="F2" s="66" t="s">
        <v>30</v>
      </c>
      <c r="H2" t="s">
        <v>30</v>
      </c>
    </row>
    <row r="3" spans="1:8" ht="45" customHeight="1" thickBot="1" x14ac:dyDescent="0.3">
      <c r="A3" s="109" t="s">
        <v>113</v>
      </c>
      <c r="B3" s="110"/>
      <c r="H3" t="s">
        <v>31</v>
      </c>
    </row>
    <row r="4" spans="1:8" ht="31.5" customHeight="1" thickBot="1" x14ac:dyDescent="0.3">
      <c r="A4" s="107" t="s">
        <v>33</v>
      </c>
      <c r="B4" s="108"/>
      <c r="D4" s="104" t="s">
        <v>75</v>
      </c>
      <c r="E4" s="105"/>
      <c r="F4" s="106"/>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f>VLOOKUP(B7,G5:H10,2,FALSE)</f>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2.5</v>
      </c>
      <c r="G24" s="13" t="s">
        <v>56</v>
      </c>
      <c r="H24">
        <v>3</v>
      </c>
    </row>
    <row r="25" spans="1:8" ht="30" customHeight="1" thickBot="1" x14ac:dyDescent="0.3">
      <c r="A25" s="111" t="s">
        <v>69</v>
      </c>
      <c r="B25" s="112"/>
      <c r="G25" s="11" t="s">
        <v>57</v>
      </c>
      <c r="H25">
        <v>5</v>
      </c>
    </row>
    <row r="26" spans="1:8" ht="9.75" customHeight="1" thickBot="1" x14ac:dyDescent="0.3"/>
    <row r="27" spans="1:8" ht="30" customHeight="1" thickBot="1" x14ac:dyDescent="0.3">
      <c r="A27" s="107" t="s">
        <v>78</v>
      </c>
      <c r="B27" s="108"/>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11" t="s">
        <v>94</v>
      </c>
      <c r="B41" s="112"/>
      <c r="G41" s="7" t="s">
        <v>98</v>
      </c>
      <c r="H41">
        <v>3</v>
      </c>
    </row>
    <row r="42" spans="1:8" ht="30" customHeight="1" thickBot="1" x14ac:dyDescent="0.3">
      <c r="A42" s="20"/>
      <c r="B42" s="20"/>
      <c r="G42" s="7" t="s">
        <v>99</v>
      </c>
      <c r="H42">
        <v>4</v>
      </c>
    </row>
    <row r="43" spans="1:8" ht="30" customHeight="1" thickBot="1" x14ac:dyDescent="0.3">
      <c r="A43" s="107" t="s">
        <v>95</v>
      </c>
      <c r="B43" s="115"/>
      <c r="G43" s="7" t="s">
        <v>100</v>
      </c>
      <c r="H43">
        <v>5</v>
      </c>
    </row>
    <row r="44" spans="1:8" ht="30" customHeight="1" thickBot="1" x14ac:dyDescent="0.3">
      <c r="A44" s="33" t="s">
        <v>108</v>
      </c>
      <c r="B44" s="31">
        <f>IF(OR(B8="-",B11="-",B14="-",B17="-",B20="-",B23="-",B30="-",B33="-",B36="-",B39="-"),"Presenti campi non compilati",IFERROR(B24*B40,"-"))</f>
        <v>3.125</v>
      </c>
    </row>
    <row r="45" spans="1:8" ht="30" customHeight="1" thickBot="1" x14ac:dyDescent="0.3">
      <c r="A45" s="34"/>
      <c r="B45" s="35"/>
    </row>
    <row r="46" spans="1:8" ht="30" customHeight="1" thickBot="1" x14ac:dyDescent="0.3">
      <c r="A46" s="107" t="s">
        <v>112</v>
      </c>
      <c r="B46" s="115"/>
    </row>
    <row r="47" spans="1:8" ht="55.5" customHeight="1" thickBot="1" x14ac:dyDescent="0.3">
      <c r="A47" s="113" t="s">
        <v>177</v>
      </c>
      <c r="B47" s="114"/>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88</vt:i4>
      </vt:variant>
      <vt:variant>
        <vt:lpstr>Intervalli denominati</vt:lpstr>
      </vt:variant>
      <vt:variant>
        <vt:i4>83</vt:i4>
      </vt:variant>
    </vt:vector>
  </HeadingPairs>
  <TitlesOfParts>
    <vt:vector size="171" baseType="lpstr">
      <vt:lpstr>Indice Schede</vt:lpstr>
      <vt:lpstr>Prospetto Finale</vt:lpstr>
      <vt:lpstr>Misure riduzione del rischio</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'1'!Area_stampa</vt:lpstr>
      <vt:lpstr>'10'!Area_stampa</vt:lpstr>
      <vt:lpstr>'11'!Area_stampa</vt:lpstr>
      <vt:lpstr>'12'!Area_stampa</vt:lpstr>
      <vt:lpstr>'13'!Area_stampa</vt:lpstr>
      <vt:lpstr>'14'!Area_stampa</vt:lpstr>
      <vt:lpstr>'15'!Area_stampa</vt:lpstr>
      <vt:lpstr>'16'!Area_stampa</vt:lpstr>
      <vt:lpstr>'17'!Area_stampa</vt:lpstr>
      <vt:lpstr>'18'!Area_stampa</vt:lpstr>
      <vt:lpstr>'19'!Area_stampa</vt:lpstr>
      <vt:lpstr>'2'!Area_stampa</vt:lpstr>
      <vt:lpstr>'20'!Area_stampa</vt:lpstr>
      <vt:lpstr>'21'!Area_stampa</vt:lpstr>
      <vt:lpstr>'22'!Area_stampa</vt:lpstr>
      <vt:lpstr>'23'!Area_stampa</vt:lpstr>
      <vt:lpstr>'24'!Area_stampa</vt:lpstr>
      <vt:lpstr>'25'!Area_stampa</vt:lpstr>
      <vt:lpstr>'26'!Area_stampa</vt:lpstr>
      <vt:lpstr>'27'!Area_stampa</vt:lpstr>
      <vt:lpstr>'28'!Area_stampa</vt:lpstr>
      <vt:lpstr>'29'!Area_stampa</vt:lpstr>
      <vt:lpstr>'3'!Area_stampa</vt:lpstr>
      <vt:lpstr>'30'!Area_stampa</vt:lpstr>
      <vt:lpstr>'31'!Area_stampa</vt:lpstr>
      <vt:lpstr>'32'!Area_stampa</vt:lpstr>
      <vt:lpstr>'33'!Area_stampa</vt:lpstr>
      <vt:lpstr>'34'!Area_stampa</vt:lpstr>
      <vt:lpstr>'35'!Area_stampa</vt:lpstr>
      <vt:lpstr>'36'!Area_stampa</vt:lpstr>
      <vt:lpstr>'37'!Area_stampa</vt:lpstr>
      <vt:lpstr>'38'!Area_stampa</vt:lpstr>
      <vt:lpstr>'39'!Area_stampa</vt:lpstr>
      <vt:lpstr>'4'!Area_stampa</vt:lpstr>
      <vt:lpstr>'40'!Area_stampa</vt:lpstr>
      <vt:lpstr>'41'!Area_stampa</vt:lpstr>
      <vt:lpstr>'42'!Area_stampa</vt:lpstr>
      <vt:lpstr>'43'!Area_stampa</vt:lpstr>
      <vt:lpstr>'44'!Area_stampa</vt:lpstr>
      <vt:lpstr>'45'!Area_stampa</vt:lpstr>
      <vt:lpstr>'46'!Area_stampa</vt:lpstr>
      <vt:lpstr>'47'!Area_stampa</vt:lpstr>
      <vt:lpstr>'48'!Area_stampa</vt:lpstr>
      <vt:lpstr>'49'!Area_stampa</vt:lpstr>
      <vt:lpstr>'5'!Area_stampa</vt:lpstr>
      <vt:lpstr>'50'!Area_stampa</vt:lpstr>
      <vt:lpstr>'51'!Area_stampa</vt:lpstr>
      <vt:lpstr>'52'!Area_stampa</vt:lpstr>
      <vt:lpstr>'53'!Area_stampa</vt:lpstr>
      <vt:lpstr>'54'!Area_stampa</vt:lpstr>
      <vt:lpstr>'55'!Area_stampa</vt:lpstr>
      <vt:lpstr>'56'!Area_stampa</vt:lpstr>
      <vt:lpstr>'57'!Area_stampa</vt:lpstr>
      <vt:lpstr>'58'!Area_stampa</vt:lpstr>
      <vt:lpstr>'59'!Area_stampa</vt:lpstr>
      <vt:lpstr>'6'!Area_stampa</vt:lpstr>
      <vt:lpstr>'60'!Area_stampa</vt:lpstr>
      <vt:lpstr>'61'!Area_stampa</vt:lpstr>
      <vt:lpstr>'62'!Area_stampa</vt:lpstr>
      <vt:lpstr>'63'!Area_stampa</vt:lpstr>
      <vt:lpstr>'64'!Area_stampa</vt:lpstr>
      <vt:lpstr>'65'!Area_stampa</vt:lpstr>
      <vt:lpstr>'66'!Area_stampa</vt:lpstr>
      <vt:lpstr>'67'!Area_stampa</vt:lpstr>
      <vt:lpstr>'68'!Area_stampa</vt:lpstr>
      <vt:lpstr>'69'!Area_stampa</vt:lpstr>
      <vt:lpstr>'7'!Area_stampa</vt:lpstr>
      <vt:lpstr>'70'!Area_stampa</vt:lpstr>
      <vt:lpstr>'71'!Area_stampa</vt:lpstr>
      <vt:lpstr>'72'!Area_stampa</vt:lpstr>
      <vt:lpstr>'73'!Area_stampa</vt:lpstr>
      <vt:lpstr>'74'!Area_stampa</vt:lpstr>
      <vt:lpstr>'75'!Area_stampa</vt:lpstr>
      <vt:lpstr>'76'!Area_stampa</vt:lpstr>
      <vt:lpstr>'77'!Area_stampa</vt:lpstr>
      <vt:lpstr>'78'!Area_stampa</vt:lpstr>
      <vt:lpstr>'79'!Area_stampa</vt:lpstr>
      <vt:lpstr>'8'!Area_stampa</vt:lpstr>
      <vt:lpstr>'80'!Area_stampa</vt:lpstr>
      <vt:lpstr>'9'!Area_stampa</vt:lpstr>
      <vt:lpstr>'Indice Schede'!Area_stampa</vt:lpstr>
      <vt:lpstr>'Misure riduzione del rischio'!Area_stampa</vt:lpstr>
      <vt:lpstr>'Prospetto Finale'!Area_stampa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Segretario</dc:creator>
  <cp:lastModifiedBy>segretario</cp:lastModifiedBy>
  <cp:lastPrinted>2018-03-13T16:49:19Z</cp:lastPrinted>
  <dcterms:created xsi:type="dcterms:W3CDTF">2017-10-19T12:38:16Z</dcterms:created>
  <dcterms:modified xsi:type="dcterms:W3CDTF">2020-01-27T11:33:27Z</dcterms:modified>
</cp:coreProperties>
</file>